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1" sheetId="1" r:id="rId1"/>
  </sheets>
  <definedNames>
    <definedName name="_xlnm.Print_Area" localSheetId="0">'1'!$B$4:$J$124</definedName>
  </definedNames>
  <calcPr fullCalcOnLoad="1"/>
</workbook>
</file>

<file path=xl/sharedStrings.xml><?xml version="1.0" encoding="utf-8"?>
<sst xmlns="http://schemas.openxmlformats.org/spreadsheetml/2006/main" count="232" uniqueCount="228">
  <si>
    <t xml:space="preserve">Дотации бюджетам поселений на выравнивание уровня бюджетной обеспеченности </t>
  </si>
  <si>
    <t>020 2 02 01001 10 0000 151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</si>
  <si>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</si>
  <si>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</si>
  <si>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</si>
  <si>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</si>
  <si>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</si>
  <si>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020 1 16 90050 10 0000 140</t>
  </si>
  <si>
    <t>020 1 16 23050 10 0000 140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</si>
  <si>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</si>
  <si>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</si>
  <si>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</si>
  <si>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</si>
  <si>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020 2 07 0000 10 0000 180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</si>
  <si>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</si>
  <si>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</si>
  <si>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</si>
  <si>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</si>
  <si>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</si>
  <si>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</si>
  <si>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</si>
  <si>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</si>
  <si>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</si>
  <si>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</si>
  <si>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</si>
  <si>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</si>
  <si>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</si>
  <si>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</si>
  <si>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</si>
  <si>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</si>
  <si>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020 1 11 05035 10 0000 120</t>
  </si>
  <si>
    <t>020 1 14 01000 00 0000 410</t>
  </si>
  <si>
    <t>020 1 14 01050 10 0000 410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</si>
  <si>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</si>
  <si>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</si>
  <si>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</si>
  <si>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</si>
  <si>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</si>
  <si>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</si>
  <si>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</si>
  <si>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182 1 06 06010 00 0000 110     </t>
  </si>
  <si>
    <t xml:space="preserve">   182 1 06 06013 10 0000 110</t>
  </si>
  <si>
    <t xml:space="preserve">182 1 06 06020 00 0000 110 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</si>
  <si>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</si>
  <si>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</si>
  <si>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</si>
  <si>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</si>
  <si>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</si>
  <si>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</si>
  <si>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</si>
  <si>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</si>
  <si>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</si>
  <si>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</si>
  <si>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</si>
  <si>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</si>
  <si>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</si>
  <si>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</si>
  <si>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</si>
  <si>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</si>
  <si>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</si>
  <si>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</si>
  <si>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</si>
  <si>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</si>
  <si>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</si>
  <si>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</si>
  <si>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</si>
  <si>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</si>
  <si>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</si>
  <si>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</si>
  <si>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</si>
  <si>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</si>
  <si>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</si>
  <si>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</si>
  <si>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</si>
  <si>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</si>
  <si>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</si>
  <si>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</si>
  <si>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</si>
  <si>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</si>
  <si>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</si>
  <si>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</si>
  <si>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</si>
  <si>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</si>
  <si>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</si>
  <si>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</si>
  <si>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</si>
  <si>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</si>
  <si>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</si>
  <si>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</si>
  <si>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</si>
  <si>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</si>
  <si>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</si>
  <si>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</si>
  <si>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</si>
  <si>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</si>
  <si>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</si>
  <si>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</si>
  <si>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</si>
  <si>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</si>
  <si>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</si>
  <si>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</si>
  <si>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</si>
  <si>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</si>
  <si>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</si>
  <si>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</si>
  <si>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</si>
  <si>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</si>
  <si>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</si>
  <si>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</si>
  <si>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</si>
  <si>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</si>
  <si>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</si>
  <si>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</si>
  <si>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</si>
  <si>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</si>
  <si>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</si>
  <si>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</si>
  <si>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</si>
  <si>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</si>
  <si>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</si>
  <si>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</si>
  <si>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</si>
  <si>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</si>
  <si>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</si>
  <si>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</si>
  <si>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</si>
  <si>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</si>
  <si>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</si>
  <si>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</si>
  <si>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</si>
  <si>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</si>
  <si>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</si>
  <si>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</si>
  <si>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</si>
  <si>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</si>
  <si>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</si>
  <si>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</si>
  <si>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</si>
  <si>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</si>
  <si>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</si>
  <si>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</si>
  <si>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</si>
  <si>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</si>
  <si>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</si>
  <si>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</si>
  <si>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</si>
  <si>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</si>
  <si>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</si>
  <si>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</si>
  <si>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</si>
  <si>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</si>
  <si>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</si>
  <si>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</si>
  <si>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</si>
  <si>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</si>
  <si>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</si>
  <si>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</si>
  <si>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</si>
  <si>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</si>
  <si>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</si>
  <si>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</si>
  <si>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</si>
  <si>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</si>
  <si>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</si>
  <si>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</si>
  <si>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</si>
  <si>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</si>
  <si>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</si>
  <si>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</si>
  <si>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</si>
  <si>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</si>
  <si>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</si>
  <si>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</si>
  <si>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</si>
  <si>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</si>
  <si>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</si>
  <si>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</si>
  <si>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</si>
  <si>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</si>
  <si>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</si>
  <si>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</si>
  <si>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</si>
  <si>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</si>
  <si>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</si>
  <si>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020 2 02 03015 10 0000 151</t>
  </si>
  <si>
    <t xml:space="preserve"> 020 1 08 04000 01 0000 110</t>
  </si>
  <si>
    <t>020 1 11 05030 00 0000 120</t>
  </si>
  <si>
    <t>020 11406014 10 0000 420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</si>
  <si>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</si>
  <si>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</si>
  <si>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</si>
  <si>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</si>
  <si>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</si>
  <si>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</si>
  <si>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</si>
  <si>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</si>
  <si>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</si>
  <si>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</si>
  <si>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</si>
  <si>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</si>
  <si>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</si>
  <si>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</si>
  <si>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</si>
  <si>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</si>
  <si>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020 1 14 02033 10 0000 410</t>
  </si>
  <si>
    <t>020 2 02 03003 10 0000 151</t>
  </si>
  <si>
    <t>020 2 02 04999 10 0000 151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</si>
  <si>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</si>
  <si>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</si>
  <si>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</si>
  <si>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</si>
  <si>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</si>
  <si>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</si>
  <si>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</si>
  <si>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</si>
  <si>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</si>
  <si>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Уточненный план на 2010 год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</si>
  <si>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</si>
  <si>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</si>
  <si>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000 1 11 09000 00 0000 120</t>
  </si>
  <si>
    <t>План на 9 месяцев 2010 года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</si>
  <si>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</si>
  <si>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</si>
  <si>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 9 месяцев</t>
  </si>
  <si>
    <t xml:space="preserve">на 1 ноября 2010 года </t>
  </si>
  <si>
    <t>факт на 1 ноября 2010 года</t>
  </si>
  <si>
    <r>
      <t xml:space="preserve">ДОТАЦИИ </t>
    </r>
    <r>
      <rPr>
        <sz val="11"/>
        <rFont val="Arial"/>
        <family val="2"/>
      </rPr>
      <t>от других бюджетов бюджетной системы РФ (ОБ)</t>
    </r>
  </si>
  <si>
    <r>
      <t xml:space="preserve">СУБВЕНЦИИ </t>
    </r>
    <r>
      <rPr>
        <sz val="11"/>
        <rFont val="Arial"/>
        <family val="2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</si>
</sst>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9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i/>
      <sz val="1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8"/>
      <name val="Arial Cyr"/>
      <family val="0"/>
    </font>
    <font>
      <b/>
      <i/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sz val="11"/>
      <color indexed="5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0" fontId="9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7" fillId="0" borderId="0" xfId="54" applyNumberFormat="1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 readingOrder="1"/>
    </xf>
    <xf numFmtId="0" fontId="10" fillId="0" borderId="0" xfId="54" applyNumberFormat="1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 readingOrder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/>
    </xf>
    <xf numFmtId="0" fontId="15" fillId="0" borderId="0" xfId="54" applyNumberFormat="1" applyFont="1" applyFill="1" applyBorder="1" applyAlignment="1" applyProtection="1">
      <alignment horizontal="left" wrapText="1"/>
      <protection hidden="1"/>
    </xf>
    <xf numFmtId="170" fontId="7" fillId="0" borderId="0" xfId="0" applyNumberFormat="1" applyFont="1" applyFill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172" fontId="9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/>
      <protection/>
    </xf>
    <xf numFmtId="0" fontId="20" fillId="0" borderId="0" xfId="5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172" fontId="45" fillId="0" borderId="10" xfId="0" applyNumberFormat="1" applyFont="1" applyFill="1" applyBorder="1" applyAlignment="1">
      <alignment horizontal="center"/>
    </xf>
    <xf numFmtId="172" fontId="46" fillId="0" borderId="10" xfId="0" applyNumberFormat="1" applyFont="1" applyFill="1" applyBorder="1" applyAlignment="1">
      <alignment horizontal="center"/>
    </xf>
    <xf numFmtId="170" fontId="46" fillId="0" borderId="10" xfId="0" applyNumberFormat="1" applyFont="1" applyFill="1" applyBorder="1" applyAlignment="1">
      <alignment horizontal="center"/>
    </xf>
    <xf numFmtId="3" fontId="45" fillId="0" borderId="10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53" applyFont="1" applyFill="1" applyAlignment="1">
      <alignment horizontal="center"/>
      <protection/>
    </xf>
    <xf numFmtId="0" fontId="49" fillId="0" borderId="0" xfId="53" applyFont="1" applyFill="1" applyAlignment="1">
      <alignment horizontal="center"/>
      <protection/>
    </xf>
    <xf numFmtId="0" fontId="48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172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1" fontId="45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3" fontId="46" fillId="0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/>
    </xf>
    <xf numFmtId="49" fontId="45" fillId="0" borderId="10" xfId="54" applyNumberFormat="1" applyFont="1" applyFill="1" applyBorder="1" applyAlignment="1" applyProtection="1">
      <alignment horizontal="left"/>
      <protection hidden="1"/>
    </xf>
    <xf numFmtId="0" fontId="44" fillId="0" borderId="10" xfId="0" applyFont="1" applyFill="1" applyBorder="1" applyAlignment="1">
      <alignment horizontal="justify" vertical="top" wrapText="1"/>
    </xf>
    <xf numFmtId="49" fontId="45" fillId="0" borderId="10" xfId="0" applyNumberFormat="1" applyFont="1" applyFill="1" applyBorder="1" applyAlignment="1">
      <alignment horizontal="left" vertical="center" wrapText="1"/>
    </xf>
    <xf numFmtId="170" fontId="45" fillId="0" borderId="10" xfId="0" applyNumberFormat="1" applyFont="1" applyFill="1" applyBorder="1" applyAlignment="1">
      <alignment horizontal="center"/>
    </xf>
    <xf numFmtId="0" fontId="45" fillId="0" borderId="10" xfId="54" applyNumberFormat="1" applyFont="1" applyFill="1" applyBorder="1" applyAlignment="1" applyProtection="1">
      <alignment horizontal="left" wrapText="1"/>
      <protection hidden="1"/>
    </xf>
    <xf numFmtId="0" fontId="45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wrapText="1" readingOrder="1"/>
    </xf>
    <xf numFmtId="0" fontId="46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245"/>
  <sheetViews>
    <sheetView tabSelected="1" zoomScale="90" zoomScaleNormal="90" zoomScalePageLayoutView="0" workbookViewId="0" topLeftCell="A31">
      <selection activeCell="M32" sqref="M32"/>
    </sheetView>
  </sheetViews>
  <sheetFormatPr defaultColWidth="9.00390625" defaultRowHeight="12.75"/>
  <cols>
    <col min="2" max="2" width="28.375" style="0" customWidth="1"/>
    <col min="3" max="3" width="64.625" style="0" customWidth="1"/>
    <col min="4" max="4" width="18.875" style="76" customWidth="1"/>
    <col min="5" max="5" width="14.125" style="76" hidden="1" customWidth="1"/>
    <col min="6" max="6" width="25.00390625" style="90" customWidth="1"/>
    <col min="7" max="7" width="12.125" style="76" hidden="1" customWidth="1"/>
    <col min="8" max="8" width="13.625" style="76" hidden="1" customWidth="1"/>
    <col min="9" max="9" width="18.625" style="76" customWidth="1"/>
    <col min="10" max="10" width="16.625" style="76" hidden="1" customWidth="1"/>
  </cols>
  <sheetData>
    <row r="2" ht="11.25" customHeight="1"/>
    <row r="3" ht="12.75" hidden="1"/>
    <row r="4" spans="2:10" ht="15">
      <c r="B4" s="111" t="s">
        <v>47</v>
      </c>
      <c r="C4" s="111"/>
      <c r="D4" s="111"/>
      <c r="E4" s="111"/>
      <c r="F4" s="111"/>
      <c r="G4" s="111"/>
      <c r="H4" s="111"/>
      <c r="I4" s="111"/>
      <c r="J4" s="111"/>
    </row>
    <row r="5" spans="2:10" ht="15">
      <c r="B5" s="112" t="s">
        <v>199</v>
      </c>
      <c r="C5" s="113"/>
      <c r="D5" s="113"/>
      <c r="E5" s="113"/>
      <c r="F5" s="113"/>
      <c r="G5" s="113"/>
      <c r="H5" s="113"/>
      <c r="I5" s="113"/>
      <c r="J5" s="113"/>
    </row>
    <row r="6" spans="2:10" ht="15">
      <c r="B6" s="114" t="s">
        <v>224</v>
      </c>
      <c r="C6" s="114"/>
      <c r="D6" s="114"/>
      <c r="E6" s="114"/>
      <c r="F6" s="114"/>
      <c r="G6" s="114"/>
      <c r="H6" s="114"/>
      <c r="I6" s="114"/>
      <c r="J6" s="114"/>
    </row>
    <row r="7" spans="2:10" ht="15">
      <c r="B7" s="115"/>
      <c r="C7" s="116"/>
      <c r="D7" s="115"/>
      <c r="E7" s="115"/>
      <c r="F7" s="117"/>
      <c r="G7" s="115"/>
      <c r="H7" s="115"/>
      <c r="I7" s="115"/>
      <c r="J7" s="115"/>
    </row>
    <row r="8" spans="2:10" ht="0.75" customHeight="1">
      <c r="B8" s="118"/>
      <c r="C8" s="118"/>
      <c r="D8" s="115"/>
      <c r="E8" s="115"/>
      <c r="F8" s="117"/>
      <c r="G8" s="115"/>
      <c r="H8" s="115"/>
      <c r="I8" s="115"/>
      <c r="J8" s="115"/>
    </row>
    <row r="9" spans="2:10" ht="15">
      <c r="B9" s="105"/>
      <c r="C9" s="121" t="s">
        <v>48</v>
      </c>
      <c r="D9" s="122" t="s">
        <v>216</v>
      </c>
      <c r="E9" s="122" t="s">
        <v>220</v>
      </c>
      <c r="F9" s="123" t="s">
        <v>225</v>
      </c>
      <c r="G9" s="124"/>
      <c r="H9" s="121"/>
      <c r="I9" s="125" t="s">
        <v>49</v>
      </c>
      <c r="J9" s="125"/>
    </row>
    <row r="10" spans="2:10" ht="15">
      <c r="B10" s="121" t="s">
        <v>50</v>
      </c>
      <c r="C10" s="121" t="s">
        <v>51</v>
      </c>
      <c r="D10" s="122"/>
      <c r="E10" s="122"/>
      <c r="F10" s="123"/>
      <c r="G10" s="124" t="s">
        <v>52</v>
      </c>
      <c r="H10" s="124"/>
      <c r="I10" s="124" t="s">
        <v>53</v>
      </c>
      <c r="J10" s="124" t="s">
        <v>53</v>
      </c>
    </row>
    <row r="11" spans="2:10" ht="15">
      <c r="B11" s="105"/>
      <c r="C11" s="121"/>
      <c r="D11" s="122"/>
      <c r="E11" s="122"/>
      <c r="F11" s="123"/>
      <c r="G11" s="124" t="s">
        <v>54</v>
      </c>
      <c r="H11" s="124" t="s">
        <v>55</v>
      </c>
      <c r="I11" s="124" t="s">
        <v>177</v>
      </c>
      <c r="J11" s="124" t="s">
        <v>223</v>
      </c>
    </row>
    <row r="12" spans="2:10" ht="15">
      <c r="B12" s="126" t="s">
        <v>76</v>
      </c>
      <c r="C12" s="127" t="s">
        <v>218</v>
      </c>
      <c r="D12" s="108">
        <f>SUM(D13+D59)</f>
        <v>35113</v>
      </c>
      <c r="E12" s="108">
        <f>SUM(E13+E59)</f>
        <v>27908.8</v>
      </c>
      <c r="F12" s="108">
        <f>SUM(F13+F59)</f>
        <v>36119.5</v>
      </c>
      <c r="G12" s="108">
        <f>SUM(G13+G59)</f>
        <v>35746.3</v>
      </c>
      <c r="H12" s="128">
        <f>SUM(H13+H59)</f>
        <v>0</v>
      </c>
      <c r="I12" s="108">
        <f aca="true" t="shared" si="0" ref="I12:I18">F12/D12*100</f>
        <v>102.8664597157748</v>
      </c>
      <c r="J12" s="108">
        <f aca="true" t="shared" si="1" ref="J12:J18">F12/E12*100</f>
        <v>129.41975290947659</v>
      </c>
    </row>
    <row r="13" spans="2:10" ht="15">
      <c r="B13" s="126"/>
      <c r="C13" s="127" t="s">
        <v>121</v>
      </c>
      <c r="D13" s="108">
        <f>SUM(D14+D23+D31+D39)</f>
        <v>23596</v>
      </c>
      <c r="E13" s="108">
        <f>SUM(E14+E23+E31+E39)</f>
        <v>18247.8</v>
      </c>
      <c r="F13" s="108">
        <f>SUM(F14+F23+F31+F39+F49)</f>
        <v>22150.800000000003</v>
      </c>
      <c r="G13" s="108">
        <f>SUM(G14+G23+G31+G39+G49)</f>
        <v>22150.800000000003</v>
      </c>
      <c r="H13" s="128">
        <f>SUM(H14+H23+H31)</f>
        <v>0</v>
      </c>
      <c r="I13" s="108">
        <f t="shared" si="0"/>
        <v>93.8752330903543</v>
      </c>
      <c r="J13" s="108">
        <f t="shared" si="1"/>
        <v>121.38887975536778</v>
      </c>
    </row>
    <row r="14" spans="2:10" ht="15">
      <c r="B14" s="126" t="s">
        <v>74</v>
      </c>
      <c r="C14" s="127" t="s">
        <v>75</v>
      </c>
      <c r="D14" s="108">
        <f>SUM(D15)</f>
        <v>19296</v>
      </c>
      <c r="E14" s="108">
        <f>SUM(E15)</f>
        <v>14576.8</v>
      </c>
      <c r="F14" s="108">
        <f>SUM(F15)</f>
        <v>16392.9</v>
      </c>
      <c r="G14" s="109">
        <f>SUM(G15)</f>
        <v>16392.9</v>
      </c>
      <c r="H14" s="129">
        <f>SUM(H15)</f>
        <v>0</v>
      </c>
      <c r="I14" s="108">
        <f t="shared" si="0"/>
        <v>84.95491293532339</v>
      </c>
      <c r="J14" s="108">
        <f t="shared" si="1"/>
        <v>112.45883870259593</v>
      </c>
    </row>
    <row r="15" spans="2:10" ht="15" hidden="1">
      <c r="B15" s="105" t="s">
        <v>67</v>
      </c>
      <c r="C15" s="130" t="s">
        <v>68</v>
      </c>
      <c r="D15" s="108">
        <f>SUM(D16+D17+D20+D21+D22)</f>
        <v>19296</v>
      </c>
      <c r="E15" s="108">
        <f>SUM(E16+E17+E20+E21+E22)</f>
        <v>14576.8</v>
      </c>
      <c r="F15" s="108">
        <f>SUM(F16+F17+F20+F21+F22)</f>
        <v>16392.9</v>
      </c>
      <c r="G15" s="109">
        <f>SUM(G16+G17+G20+G21+G22)</f>
        <v>16392.9</v>
      </c>
      <c r="H15" s="129">
        <f>SUM(H16+H17+H20+H21+H22)</f>
        <v>0</v>
      </c>
      <c r="I15" s="108">
        <f t="shared" si="0"/>
        <v>84.95491293532339</v>
      </c>
      <c r="J15" s="108">
        <f t="shared" si="1"/>
        <v>112.45883870259593</v>
      </c>
    </row>
    <row r="16" spans="2:10" ht="42.75" hidden="1">
      <c r="B16" s="131" t="s">
        <v>124</v>
      </c>
      <c r="C16" s="132" t="s">
        <v>133</v>
      </c>
      <c r="D16" s="107">
        <v>0</v>
      </c>
      <c r="E16" s="120">
        <v>0</v>
      </c>
      <c r="F16" s="107">
        <v>1.2</v>
      </c>
      <c r="G16" s="107">
        <f aca="true" t="shared" si="2" ref="G16:G22">F16-H16</f>
        <v>1.2</v>
      </c>
      <c r="H16" s="128"/>
      <c r="I16" s="108"/>
      <c r="J16" s="108"/>
    </row>
    <row r="17" spans="2:10" ht="30.75" customHeight="1" hidden="1" thickBot="1">
      <c r="B17" s="105" t="s">
        <v>69</v>
      </c>
      <c r="C17" s="133" t="s">
        <v>134</v>
      </c>
      <c r="D17" s="107">
        <f>SUM(D18+D19)</f>
        <v>19296</v>
      </c>
      <c r="E17" s="134">
        <f>SUM(E18+E19)</f>
        <v>14576.8</v>
      </c>
      <c r="F17" s="107">
        <f>SUM(F18+F19)</f>
        <v>16379.5</v>
      </c>
      <c r="G17" s="107">
        <f t="shared" si="2"/>
        <v>16379.5</v>
      </c>
      <c r="H17" s="110"/>
      <c r="I17" s="107">
        <f t="shared" si="0"/>
        <v>84.88546849087894</v>
      </c>
      <c r="J17" s="107">
        <f t="shared" si="1"/>
        <v>112.36691180506011</v>
      </c>
    </row>
    <row r="18" spans="2:10" ht="71.25" hidden="1">
      <c r="B18" s="105" t="s">
        <v>70</v>
      </c>
      <c r="C18" s="132" t="s">
        <v>178</v>
      </c>
      <c r="D18" s="107">
        <v>19296</v>
      </c>
      <c r="E18" s="134">
        <v>14576.8</v>
      </c>
      <c r="F18" s="107">
        <v>16373</v>
      </c>
      <c r="G18" s="107">
        <f t="shared" si="2"/>
        <v>16373</v>
      </c>
      <c r="H18" s="110"/>
      <c r="I18" s="107">
        <f t="shared" si="0"/>
        <v>84.85178275290217</v>
      </c>
      <c r="J18" s="107">
        <f t="shared" si="1"/>
        <v>112.322320399539</v>
      </c>
    </row>
    <row r="19" spans="2:10" ht="71.25" hidden="1">
      <c r="B19" s="105" t="s">
        <v>71</v>
      </c>
      <c r="C19" s="132" t="s">
        <v>179</v>
      </c>
      <c r="D19" s="107">
        <v>0</v>
      </c>
      <c r="E19" s="124">
        <v>0</v>
      </c>
      <c r="F19" s="107">
        <v>6.5</v>
      </c>
      <c r="G19" s="107">
        <f t="shared" si="2"/>
        <v>6.5</v>
      </c>
      <c r="H19" s="110"/>
      <c r="I19" s="107"/>
      <c r="J19" s="107"/>
    </row>
    <row r="20" spans="2:10" ht="42.75" hidden="1">
      <c r="B20" s="105" t="s">
        <v>72</v>
      </c>
      <c r="C20" s="135" t="s">
        <v>135</v>
      </c>
      <c r="D20" s="107">
        <v>0</v>
      </c>
      <c r="E20" s="124">
        <v>0</v>
      </c>
      <c r="F20" s="107">
        <v>10.5</v>
      </c>
      <c r="G20" s="107">
        <f t="shared" si="2"/>
        <v>10.5</v>
      </c>
      <c r="H20" s="124"/>
      <c r="I20" s="107"/>
      <c r="J20" s="107"/>
    </row>
    <row r="21" spans="2:10" ht="51" customHeight="1" hidden="1" thickBot="1">
      <c r="B21" s="105" t="s">
        <v>73</v>
      </c>
      <c r="C21" s="132" t="s">
        <v>180</v>
      </c>
      <c r="D21" s="107">
        <v>0</v>
      </c>
      <c r="E21" s="124">
        <v>0</v>
      </c>
      <c r="F21" s="107">
        <v>1.7</v>
      </c>
      <c r="G21" s="107">
        <f t="shared" si="2"/>
        <v>1.7</v>
      </c>
      <c r="H21" s="124"/>
      <c r="I21" s="107"/>
      <c r="J21" s="107"/>
    </row>
    <row r="22" spans="2:10" ht="71.25" hidden="1">
      <c r="B22" s="105" t="s">
        <v>165</v>
      </c>
      <c r="C22" s="136" t="s">
        <v>181</v>
      </c>
      <c r="D22" s="107"/>
      <c r="E22" s="124"/>
      <c r="F22" s="107">
        <v>0</v>
      </c>
      <c r="G22" s="124">
        <f t="shared" si="2"/>
        <v>0</v>
      </c>
      <c r="H22" s="124"/>
      <c r="I22" s="107"/>
      <c r="J22" s="107"/>
    </row>
    <row r="23" spans="2:10" ht="15">
      <c r="B23" s="126" t="s">
        <v>85</v>
      </c>
      <c r="C23" s="127" t="s">
        <v>86</v>
      </c>
      <c r="D23" s="108">
        <f>SUM(D30)</f>
        <v>631</v>
      </c>
      <c r="E23" s="128">
        <f>SUM(E30)</f>
        <v>596</v>
      </c>
      <c r="F23" s="108">
        <f>SUM(F30)</f>
        <v>1297.6</v>
      </c>
      <c r="G23" s="108">
        <f>SUM(G30)</f>
        <v>1297.6</v>
      </c>
      <c r="H23" s="128">
        <f>SUM(H30)</f>
        <v>0</v>
      </c>
      <c r="I23" s="108">
        <f>F23/D23*100</f>
        <v>205.6418383518225</v>
      </c>
      <c r="J23" s="108">
        <f>F23/E23*100</f>
        <v>217.71812080536913</v>
      </c>
    </row>
    <row r="24" spans="2:10" ht="15" hidden="1">
      <c r="B24" s="105"/>
      <c r="C24" s="130" t="s">
        <v>56</v>
      </c>
      <c r="D24" s="108"/>
      <c r="E24" s="124"/>
      <c r="F24" s="107"/>
      <c r="G24" s="107"/>
      <c r="H24" s="124"/>
      <c r="I24" s="107"/>
      <c r="J24" s="107"/>
    </row>
    <row r="25" spans="2:10" ht="15" hidden="1">
      <c r="B25" s="105" t="s">
        <v>77</v>
      </c>
      <c r="C25" s="130" t="s">
        <v>57</v>
      </c>
      <c r="D25" s="108"/>
      <c r="E25" s="128"/>
      <c r="F25" s="108"/>
      <c r="G25" s="108"/>
      <c r="H25" s="128"/>
      <c r="I25" s="108"/>
      <c r="J25" s="108"/>
    </row>
    <row r="26" spans="2:10" ht="28.5" hidden="1">
      <c r="B26" s="137" t="s">
        <v>78</v>
      </c>
      <c r="C26" s="137" t="s">
        <v>79</v>
      </c>
      <c r="D26" s="107"/>
      <c r="E26" s="124"/>
      <c r="F26" s="107"/>
      <c r="G26" s="107"/>
      <c r="H26" s="121"/>
      <c r="I26" s="107"/>
      <c r="J26" s="107"/>
    </row>
    <row r="27" spans="2:10" ht="42.75" hidden="1">
      <c r="B27" s="137" t="s">
        <v>80</v>
      </c>
      <c r="C27" s="137" t="s">
        <v>81</v>
      </c>
      <c r="D27" s="107"/>
      <c r="E27" s="124"/>
      <c r="F27" s="107"/>
      <c r="G27" s="107"/>
      <c r="H27" s="124"/>
      <c r="I27" s="107"/>
      <c r="J27" s="107"/>
    </row>
    <row r="28" spans="2:10" ht="15" hidden="1">
      <c r="B28" s="105"/>
      <c r="C28" s="130" t="s">
        <v>82</v>
      </c>
      <c r="D28" s="108"/>
      <c r="E28" s="124"/>
      <c r="F28" s="107"/>
      <c r="G28" s="107"/>
      <c r="H28" s="124"/>
      <c r="I28" s="107"/>
      <c r="J28" s="107"/>
    </row>
    <row r="29" spans="2:10" ht="15" hidden="1">
      <c r="B29" s="105" t="s">
        <v>83</v>
      </c>
      <c r="C29" s="130" t="s">
        <v>84</v>
      </c>
      <c r="D29" s="108"/>
      <c r="E29" s="128"/>
      <c r="F29" s="108"/>
      <c r="G29" s="108"/>
      <c r="H29" s="121"/>
      <c r="I29" s="108"/>
      <c r="J29" s="108"/>
    </row>
    <row r="30" spans="2:10" ht="15">
      <c r="B30" s="105" t="s">
        <v>157</v>
      </c>
      <c r="C30" s="130" t="s">
        <v>158</v>
      </c>
      <c r="D30" s="108">
        <v>631</v>
      </c>
      <c r="E30" s="108">
        <v>596</v>
      </c>
      <c r="F30" s="108">
        <v>1297.6</v>
      </c>
      <c r="G30" s="107">
        <f>F30-H30</f>
        <v>1297.6</v>
      </c>
      <c r="H30" s="121"/>
      <c r="I30" s="108">
        <f aca="true" t="shared" si="3" ref="I30:I38">F30/D30*100</f>
        <v>205.6418383518225</v>
      </c>
      <c r="J30" s="108">
        <f aca="true" t="shared" si="4" ref="J30:J38">F30/E30*100</f>
        <v>217.71812080536913</v>
      </c>
    </row>
    <row r="31" spans="2:10" ht="15">
      <c r="B31" s="126" t="s">
        <v>87</v>
      </c>
      <c r="C31" s="127" t="s">
        <v>88</v>
      </c>
      <c r="D31" s="108">
        <f>SUM(D32+D34)</f>
        <v>3290</v>
      </c>
      <c r="E31" s="129">
        <f>SUM(E32+E34)</f>
        <v>2795</v>
      </c>
      <c r="F31" s="108">
        <f>SUM(F32+F34)</f>
        <v>4242.4</v>
      </c>
      <c r="G31" s="109">
        <f>SUM(G32+G34)</f>
        <v>4242.4</v>
      </c>
      <c r="H31" s="129">
        <f>SUM(H32+H34)</f>
        <v>0</v>
      </c>
      <c r="I31" s="108">
        <f t="shared" si="3"/>
        <v>128.9483282674772</v>
      </c>
      <c r="J31" s="108">
        <f t="shared" si="4"/>
        <v>151.78533094812164</v>
      </c>
    </row>
    <row r="32" spans="2:10" ht="14.25">
      <c r="B32" s="105" t="s">
        <v>136</v>
      </c>
      <c r="C32" s="130" t="s">
        <v>59</v>
      </c>
      <c r="D32" s="107">
        <f>SUM(D33)</f>
        <v>806</v>
      </c>
      <c r="E32" s="120">
        <f>SUM(E33)</f>
        <v>680</v>
      </c>
      <c r="F32" s="107">
        <f>SUM(F33)</f>
        <v>1184.6</v>
      </c>
      <c r="G32" s="134">
        <f>SUM(G33)</f>
        <v>1184.6</v>
      </c>
      <c r="H32" s="120">
        <f>SUM(H33)</f>
        <v>0</v>
      </c>
      <c r="I32" s="107">
        <f t="shared" si="3"/>
        <v>146.9727047146402</v>
      </c>
      <c r="J32" s="107">
        <f t="shared" si="4"/>
        <v>174.20588235294116</v>
      </c>
    </row>
    <row r="33" spans="2:10" ht="38.25" customHeight="1" hidden="1" thickTop="1">
      <c r="B33" s="105" t="s">
        <v>2</v>
      </c>
      <c r="C33" s="135" t="s">
        <v>4</v>
      </c>
      <c r="D33" s="107">
        <v>806</v>
      </c>
      <c r="E33" s="124">
        <v>680</v>
      </c>
      <c r="F33" s="107">
        <v>1184.6</v>
      </c>
      <c r="G33" s="107">
        <f>F33-H33</f>
        <v>1184.6</v>
      </c>
      <c r="H33" s="121"/>
      <c r="I33" s="107">
        <f t="shared" si="3"/>
        <v>146.9727047146402</v>
      </c>
      <c r="J33" s="107">
        <f t="shared" si="4"/>
        <v>174.20588235294116</v>
      </c>
    </row>
    <row r="34" spans="2:10" ht="14.25">
      <c r="B34" s="105" t="s">
        <v>137</v>
      </c>
      <c r="C34" s="105" t="s">
        <v>60</v>
      </c>
      <c r="D34" s="107">
        <f>SUM(D35+D37)</f>
        <v>2484</v>
      </c>
      <c r="E34" s="110">
        <f>SUM(E35+E37)</f>
        <v>2115</v>
      </c>
      <c r="F34" s="107">
        <f>SUM(F35+F37)</f>
        <v>3057.7999999999997</v>
      </c>
      <c r="G34" s="107">
        <f>F34-H34</f>
        <v>3057.7999999999997</v>
      </c>
      <c r="H34" s="110">
        <f>SUM(H35+H37)</f>
        <v>0</v>
      </c>
      <c r="I34" s="107">
        <f t="shared" si="3"/>
        <v>123.09983896940417</v>
      </c>
      <c r="J34" s="107">
        <f t="shared" si="4"/>
        <v>144.5768321513002</v>
      </c>
    </row>
    <row r="35" spans="2:10" ht="42.75" hidden="1">
      <c r="B35" s="138" t="s">
        <v>40</v>
      </c>
      <c r="C35" s="132" t="s">
        <v>24</v>
      </c>
      <c r="D35" s="107">
        <f>SUM(D36)</f>
        <v>1002</v>
      </c>
      <c r="E35" s="110">
        <f>SUM(E36)</f>
        <v>793</v>
      </c>
      <c r="F35" s="107">
        <f>SUM(F36)</f>
        <v>2874.2</v>
      </c>
      <c r="G35" s="107">
        <f>SUM(G36)</f>
        <v>765.6</v>
      </c>
      <c r="H35" s="110">
        <f>SUM(H36)</f>
        <v>0</v>
      </c>
      <c r="I35" s="107">
        <f t="shared" si="3"/>
        <v>286.8463073852295</v>
      </c>
      <c r="J35" s="107">
        <f t="shared" si="4"/>
        <v>362.44640605296337</v>
      </c>
    </row>
    <row r="36" spans="2:10" ht="57" hidden="1">
      <c r="B36" s="138" t="s">
        <v>41</v>
      </c>
      <c r="C36" s="132" t="s">
        <v>25</v>
      </c>
      <c r="D36" s="107">
        <v>1002</v>
      </c>
      <c r="E36" s="110">
        <v>793</v>
      </c>
      <c r="F36" s="107">
        <v>2874.2</v>
      </c>
      <c r="G36" s="107">
        <v>765.6</v>
      </c>
      <c r="H36" s="128"/>
      <c r="I36" s="107">
        <f t="shared" si="3"/>
        <v>286.8463073852295</v>
      </c>
      <c r="J36" s="107">
        <f t="shared" si="4"/>
        <v>362.44640605296337</v>
      </c>
    </row>
    <row r="37" spans="2:10" ht="42.75" hidden="1">
      <c r="B37" s="138" t="s">
        <v>42</v>
      </c>
      <c r="C37" s="132" t="s">
        <v>26</v>
      </c>
      <c r="D37" s="107">
        <f>SUM(D38)</f>
        <v>1482</v>
      </c>
      <c r="E37" s="110">
        <f>SUM(E38)</f>
        <v>1322</v>
      </c>
      <c r="F37" s="107">
        <f>SUM(F38)</f>
        <v>183.6</v>
      </c>
      <c r="G37" s="107">
        <f>SUM(G38)</f>
        <v>183.6</v>
      </c>
      <c r="H37" s="110">
        <f>SUM(H38)</f>
        <v>0</v>
      </c>
      <c r="I37" s="107">
        <f t="shared" si="3"/>
        <v>12.388663967611336</v>
      </c>
      <c r="J37" s="107">
        <f t="shared" si="4"/>
        <v>13.88804841149773</v>
      </c>
    </row>
    <row r="38" spans="2:10" ht="57" hidden="1">
      <c r="B38" s="138" t="s">
        <v>43</v>
      </c>
      <c r="C38" s="132" t="s">
        <v>39</v>
      </c>
      <c r="D38" s="107">
        <v>1482</v>
      </c>
      <c r="E38" s="110">
        <v>1322</v>
      </c>
      <c r="F38" s="107">
        <v>183.6</v>
      </c>
      <c r="G38" s="107">
        <f>F38-H38</f>
        <v>183.6</v>
      </c>
      <c r="H38" s="128"/>
      <c r="I38" s="107">
        <f t="shared" si="3"/>
        <v>12.388663967611336</v>
      </c>
      <c r="J38" s="107">
        <f t="shared" si="4"/>
        <v>13.88804841149773</v>
      </c>
    </row>
    <row r="39" spans="2:10" ht="15">
      <c r="B39" s="126" t="s">
        <v>89</v>
      </c>
      <c r="C39" s="126" t="s">
        <v>138</v>
      </c>
      <c r="D39" s="108">
        <f>D42</f>
        <v>379</v>
      </c>
      <c r="E39" s="128">
        <f>E42</f>
        <v>280</v>
      </c>
      <c r="F39" s="108">
        <f>F42</f>
        <v>217.9</v>
      </c>
      <c r="G39" s="108">
        <f>G42</f>
        <v>217.9</v>
      </c>
      <c r="H39" s="128">
        <f>H42</f>
        <v>0</v>
      </c>
      <c r="I39" s="108">
        <f>F39/D39*100</f>
        <v>57.4934036939314</v>
      </c>
      <c r="J39" s="108"/>
    </row>
    <row r="40" spans="2:10" ht="28.5" hidden="1">
      <c r="B40" s="105" t="s">
        <v>128</v>
      </c>
      <c r="C40" s="139" t="s">
        <v>90</v>
      </c>
      <c r="D40" s="107"/>
      <c r="E40" s="120"/>
      <c r="F40" s="107"/>
      <c r="G40" s="107"/>
      <c r="H40" s="120"/>
      <c r="I40" s="107"/>
      <c r="J40" s="107"/>
    </row>
    <row r="41" spans="2:10" ht="43.5" hidden="1">
      <c r="B41" s="105" t="s">
        <v>127</v>
      </c>
      <c r="C41" s="139" t="s">
        <v>91</v>
      </c>
      <c r="D41" s="107"/>
      <c r="E41" s="110"/>
      <c r="F41" s="107"/>
      <c r="G41" s="107"/>
      <c r="H41" s="128"/>
      <c r="I41" s="107"/>
      <c r="J41" s="107"/>
    </row>
    <row r="42" spans="2:10" s="3" customFormat="1" ht="43.5" hidden="1">
      <c r="B42" s="140" t="s">
        <v>185</v>
      </c>
      <c r="C42" s="135" t="s">
        <v>148</v>
      </c>
      <c r="D42" s="107">
        <v>379</v>
      </c>
      <c r="E42" s="110">
        <v>280</v>
      </c>
      <c r="F42" s="107">
        <v>217.9</v>
      </c>
      <c r="G42" s="107">
        <f>F42-H42</f>
        <v>217.9</v>
      </c>
      <c r="H42" s="128"/>
      <c r="I42" s="107">
        <f>F42/D42*100</f>
        <v>57.4934036939314</v>
      </c>
      <c r="J42" s="107">
        <f>F42/E42*100</f>
        <v>77.82142857142857</v>
      </c>
    </row>
    <row r="43" spans="2:10" ht="28.5" hidden="1">
      <c r="B43" s="105" t="s">
        <v>92</v>
      </c>
      <c r="C43" s="136" t="s">
        <v>93</v>
      </c>
      <c r="D43" s="107"/>
      <c r="E43" s="120"/>
      <c r="F43" s="107"/>
      <c r="G43" s="107"/>
      <c r="H43" s="120"/>
      <c r="I43" s="107"/>
      <c r="J43" s="107"/>
    </row>
    <row r="44" spans="2:10" ht="72" hidden="1">
      <c r="B44" s="105" t="s">
        <v>126</v>
      </c>
      <c r="C44" s="135" t="s">
        <v>139</v>
      </c>
      <c r="D44" s="107"/>
      <c r="E44" s="110"/>
      <c r="F44" s="107"/>
      <c r="G44" s="107"/>
      <c r="H44" s="128"/>
      <c r="I44" s="107"/>
      <c r="J44" s="107"/>
    </row>
    <row r="45" spans="2:10" ht="29.25" hidden="1">
      <c r="B45" s="105" t="s">
        <v>129</v>
      </c>
      <c r="C45" s="136" t="s">
        <v>131</v>
      </c>
      <c r="D45" s="107"/>
      <c r="E45" s="110"/>
      <c r="F45" s="107"/>
      <c r="G45" s="107"/>
      <c r="H45" s="128"/>
      <c r="I45" s="107"/>
      <c r="J45" s="107"/>
    </row>
    <row r="46" spans="2:10" ht="15" hidden="1">
      <c r="B46" s="105" t="s">
        <v>94</v>
      </c>
      <c r="C46" s="136" t="s">
        <v>130</v>
      </c>
      <c r="D46" s="107"/>
      <c r="E46" s="110"/>
      <c r="F46" s="107"/>
      <c r="G46" s="107"/>
      <c r="H46" s="128"/>
      <c r="I46" s="107"/>
      <c r="J46" s="107"/>
    </row>
    <row r="47" spans="2:10" ht="29.25" hidden="1">
      <c r="B47" s="105" t="s">
        <v>45</v>
      </c>
      <c r="C47" s="136" t="s">
        <v>95</v>
      </c>
      <c r="D47" s="107"/>
      <c r="E47" s="110"/>
      <c r="F47" s="107"/>
      <c r="G47" s="107"/>
      <c r="H47" s="128"/>
      <c r="I47" s="107"/>
      <c r="J47" s="107"/>
    </row>
    <row r="48" spans="2:10" ht="24.75" customHeight="1" hidden="1" thickBot="1">
      <c r="B48" s="105" t="s">
        <v>46</v>
      </c>
      <c r="C48" s="105" t="s">
        <v>96</v>
      </c>
      <c r="D48" s="107"/>
      <c r="E48" s="110"/>
      <c r="F48" s="107"/>
      <c r="G48" s="107"/>
      <c r="H48" s="128"/>
      <c r="I48" s="107"/>
      <c r="J48" s="107"/>
    </row>
    <row r="49" spans="2:10" ht="45" hidden="1">
      <c r="B49" s="126" t="s">
        <v>97</v>
      </c>
      <c r="C49" s="141" t="s">
        <v>140</v>
      </c>
      <c r="D49" s="108"/>
      <c r="E49" s="129"/>
      <c r="F49" s="108">
        <f>F54</f>
        <v>0</v>
      </c>
      <c r="G49" s="108">
        <f>G54</f>
        <v>0</v>
      </c>
      <c r="H49" s="129"/>
      <c r="I49" s="108"/>
      <c r="J49" s="108"/>
    </row>
    <row r="50" spans="2:10" ht="15" hidden="1">
      <c r="B50" s="105" t="s">
        <v>159</v>
      </c>
      <c r="C50" s="136" t="s">
        <v>160</v>
      </c>
      <c r="D50" s="107"/>
      <c r="E50" s="120"/>
      <c r="F50" s="107"/>
      <c r="G50" s="107"/>
      <c r="H50" s="120"/>
      <c r="I50" s="108"/>
      <c r="J50" s="108"/>
    </row>
    <row r="51" spans="2:10" ht="14.25" hidden="1">
      <c r="B51" s="142" t="s">
        <v>161</v>
      </c>
      <c r="C51" s="132" t="s">
        <v>162</v>
      </c>
      <c r="D51" s="107"/>
      <c r="E51" s="120"/>
      <c r="F51" s="107"/>
      <c r="G51" s="107"/>
      <c r="H51" s="120"/>
      <c r="I51" s="107"/>
      <c r="J51" s="107"/>
    </row>
    <row r="52" spans="2:10" ht="28.5" hidden="1">
      <c r="B52" s="142" t="s">
        <v>163</v>
      </c>
      <c r="C52" s="137" t="s">
        <v>164</v>
      </c>
      <c r="D52" s="107"/>
      <c r="E52" s="120"/>
      <c r="F52" s="107"/>
      <c r="G52" s="107"/>
      <c r="H52" s="120"/>
      <c r="I52" s="107"/>
      <c r="J52" s="107"/>
    </row>
    <row r="53" spans="2:10" ht="15" hidden="1">
      <c r="B53" s="105" t="s">
        <v>141</v>
      </c>
      <c r="C53" s="136" t="s">
        <v>58</v>
      </c>
      <c r="D53" s="107"/>
      <c r="E53" s="120"/>
      <c r="F53" s="107"/>
      <c r="G53" s="107"/>
      <c r="H53" s="129"/>
      <c r="I53" s="108"/>
      <c r="J53" s="108"/>
    </row>
    <row r="54" spans="2:10" ht="28.5" hidden="1">
      <c r="B54" s="105" t="s">
        <v>203</v>
      </c>
      <c r="C54" s="136" t="s">
        <v>142</v>
      </c>
      <c r="D54" s="107"/>
      <c r="E54" s="120"/>
      <c r="F54" s="107">
        <v>0</v>
      </c>
      <c r="G54" s="107">
        <f>F54</f>
        <v>0</v>
      </c>
      <c r="H54" s="120"/>
      <c r="I54" s="107"/>
      <c r="J54" s="107"/>
    </row>
    <row r="55" spans="2:10" ht="14.25" hidden="1">
      <c r="B55" s="105" t="s">
        <v>98</v>
      </c>
      <c r="C55" s="105" t="s">
        <v>99</v>
      </c>
      <c r="D55" s="107"/>
      <c r="E55" s="120"/>
      <c r="F55" s="107"/>
      <c r="G55" s="107"/>
      <c r="H55" s="120"/>
      <c r="I55" s="107"/>
      <c r="J55" s="107"/>
    </row>
    <row r="56" spans="2:10" ht="42.75" hidden="1">
      <c r="B56" s="105" t="s">
        <v>166</v>
      </c>
      <c r="C56" s="140" t="s">
        <v>167</v>
      </c>
      <c r="D56" s="107"/>
      <c r="E56" s="124"/>
      <c r="F56" s="107"/>
      <c r="G56" s="134"/>
      <c r="H56" s="124"/>
      <c r="I56" s="107"/>
      <c r="J56" s="107"/>
    </row>
    <row r="57" spans="2:10" ht="14.25" hidden="1">
      <c r="B57" s="105" t="s">
        <v>100</v>
      </c>
      <c r="C57" s="105" t="s">
        <v>61</v>
      </c>
      <c r="D57" s="107"/>
      <c r="E57" s="110"/>
      <c r="F57" s="107"/>
      <c r="G57" s="107"/>
      <c r="H57" s="110"/>
      <c r="I57" s="107"/>
      <c r="J57" s="107"/>
    </row>
    <row r="58" spans="2:10" ht="15">
      <c r="B58" s="105"/>
      <c r="C58" s="126" t="s">
        <v>62</v>
      </c>
      <c r="D58" s="108"/>
      <c r="E58" s="121"/>
      <c r="F58" s="108"/>
      <c r="G58" s="108"/>
      <c r="H58" s="121"/>
      <c r="I58" s="108"/>
      <c r="J58" s="108"/>
    </row>
    <row r="59" spans="2:10" ht="15">
      <c r="B59" s="126"/>
      <c r="C59" s="126" t="s">
        <v>63</v>
      </c>
      <c r="D59" s="108">
        <f>SUM(D60+D78+D89+D93+D97+D76+O72)</f>
        <v>11517</v>
      </c>
      <c r="E59" s="109">
        <f>SUM(E60+E78+E89+E93+E97+E76)</f>
        <v>9661</v>
      </c>
      <c r="F59" s="108">
        <f>SUM(F60+F78+F89+F93+F97+F76)</f>
        <v>13968.7</v>
      </c>
      <c r="G59" s="109">
        <f>SUM(G60+G78+G89+G93+G97+G76)</f>
        <v>13595.5</v>
      </c>
      <c r="H59" s="129">
        <f>SUM(H60+H78+H89+H93+H97)</f>
        <v>0</v>
      </c>
      <c r="I59" s="108">
        <f>F59/D59*100</f>
        <v>121.28766171746115</v>
      </c>
      <c r="J59" s="108">
        <f>F59/E59*100</f>
        <v>144.5885519097402</v>
      </c>
    </row>
    <row r="60" spans="2:10" ht="45">
      <c r="B60" s="126" t="s">
        <v>101</v>
      </c>
      <c r="C60" s="141" t="s">
        <v>102</v>
      </c>
      <c r="D60" s="108">
        <f>SUM(D67+D73)</f>
        <v>5144</v>
      </c>
      <c r="E60" s="109">
        <f>SUM(E67+E73)</f>
        <v>3759</v>
      </c>
      <c r="F60" s="108">
        <f>SUM(F67+F73)</f>
        <v>5834.5</v>
      </c>
      <c r="G60" s="109">
        <f>SUM(G67+G73)</f>
        <v>5834.5</v>
      </c>
      <c r="H60" s="129">
        <f>SUM(H67)</f>
        <v>0</v>
      </c>
      <c r="I60" s="108">
        <f>F60/D60*100</f>
        <v>113.42340590979782</v>
      </c>
      <c r="J60" s="108">
        <f>F60/E60*100</f>
        <v>155.21415270018622</v>
      </c>
    </row>
    <row r="61" spans="2:10" ht="28.5" hidden="1">
      <c r="B61" s="105" t="s">
        <v>168</v>
      </c>
      <c r="C61" s="140" t="s">
        <v>171</v>
      </c>
      <c r="D61" s="107"/>
      <c r="E61" s="124"/>
      <c r="F61" s="107"/>
      <c r="G61" s="134"/>
      <c r="H61" s="124"/>
      <c r="I61" s="107"/>
      <c r="J61" s="107"/>
    </row>
    <row r="62" spans="2:10" ht="42.75" hidden="1">
      <c r="B62" s="105" t="s">
        <v>169</v>
      </c>
      <c r="C62" s="140" t="s">
        <v>170</v>
      </c>
      <c r="D62" s="107"/>
      <c r="E62" s="124"/>
      <c r="F62" s="107"/>
      <c r="G62" s="134"/>
      <c r="H62" s="124"/>
      <c r="I62" s="107"/>
      <c r="J62" s="107"/>
    </row>
    <row r="63" spans="2:10" ht="15" hidden="1">
      <c r="B63" s="105" t="s">
        <v>103</v>
      </c>
      <c r="C63" s="105" t="s">
        <v>104</v>
      </c>
      <c r="D63" s="107"/>
      <c r="E63" s="120"/>
      <c r="F63" s="107"/>
      <c r="G63" s="134"/>
      <c r="H63" s="120"/>
      <c r="I63" s="108"/>
      <c r="J63" s="108"/>
    </row>
    <row r="64" spans="2:10" ht="28.5" hidden="1">
      <c r="B64" s="105" t="s">
        <v>153</v>
      </c>
      <c r="C64" s="136" t="s">
        <v>143</v>
      </c>
      <c r="D64" s="107"/>
      <c r="E64" s="110"/>
      <c r="F64" s="107"/>
      <c r="G64" s="134"/>
      <c r="H64" s="110"/>
      <c r="I64" s="107"/>
      <c r="J64" s="107"/>
    </row>
    <row r="65" spans="2:10" ht="28.5" hidden="1">
      <c r="B65" s="105" t="s">
        <v>125</v>
      </c>
      <c r="C65" s="136" t="s">
        <v>154</v>
      </c>
      <c r="D65" s="107"/>
      <c r="E65" s="120"/>
      <c r="F65" s="107"/>
      <c r="G65" s="134"/>
      <c r="H65" s="120"/>
      <c r="I65" s="107"/>
      <c r="J65" s="107"/>
    </row>
    <row r="66" spans="2:10" ht="42.75" hidden="1">
      <c r="B66" s="105" t="s">
        <v>155</v>
      </c>
      <c r="C66" s="136" t="s">
        <v>156</v>
      </c>
      <c r="D66" s="107"/>
      <c r="E66" s="110"/>
      <c r="F66" s="107"/>
      <c r="G66" s="134"/>
      <c r="H66" s="110"/>
      <c r="I66" s="107"/>
      <c r="J66" s="107"/>
    </row>
    <row r="67" spans="2:10" ht="28.5">
      <c r="B67" s="105" t="s">
        <v>105</v>
      </c>
      <c r="C67" s="136" t="s">
        <v>106</v>
      </c>
      <c r="D67" s="107">
        <f>D68+D71</f>
        <v>1839</v>
      </c>
      <c r="E67" s="134">
        <f>SUM(E68+E71)</f>
        <v>1374</v>
      </c>
      <c r="F67" s="107">
        <f>SUM(F68+F71+F70)</f>
        <v>2656.8</v>
      </c>
      <c r="G67" s="134">
        <f>SUM(G68+G71+G70)</f>
        <v>2656.8</v>
      </c>
      <c r="H67" s="120">
        <f>SUM(H68+H71)</f>
        <v>0</v>
      </c>
      <c r="I67" s="107">
        <f>F67/D67*100</f>
        <v>144.4698205546493</v>
      </c>
      <c r="J67" s="107">
        <f>F67/E67*100</f>
        <v>193.36244541484717</v>
      </c>
    </row>
    <row r="68" spans="2:10" ht="41.25" customHeight="1" hidden="1" thickBot="1">
      <c r="B68" s="105" t="s">
        <v>202</v>
      </c>
      <c r="C68" s="135" t="s">
        <v>192</v>
      </c>
      <c r="D68" s="107">
        <v>1839</v>
      </c>
      <c r="E68" s="134">
        <v>1374</v>
      </c>
      <c r="F68" s="107">
        <v>2521</v>
      </c>
      <c r="G68" s="134">
        <f>F68-H68</f>
        <v>2521</v>
      </c>
      <c r="H68" s="120">
        <v>0</v>
      </c>
      <c r="I68" s="107">
        <f>F68/D68*100</f>
        <v>137.0853724850462</v>
      </c>
      <c r="J68" s="107">
        <f>F68/E68*100</f>
        <v>183.47889374090246</v>
      </c>
    </row>
    <row r="69" spans="2:10" ht="47.25" customHeight="1" hidden="1" thickBot="1" thickTop="1">
      <c r="B69" s="105" t="s">
        <v>145</v>
      </c>
      <c r="C69" s="136" t="s">
        <v>144</v>
      </c>
      <c r="D69" s="107">
        <f>D70</f>
        <v>0</v>
      </c>
      <c r="E69" s="120">
        <f>E70</f>
        <v>0</v>
      </c>
      <c r="F69" s="107">
        <f>F70</f>
        <v>0</v>
      </c>
      <c r="G69" s="134">
        <f>G70</f>
        <v>0</v>
      </c>
      <c r="H69" s="124"/>
      <c r="I69" s="107"/>
      <c r="J69" s="107"/>
    </row>
    <row r="70" spans="2:10" ht="45.75" customHeight="1" hidden="1" thickBot="1" thickTop="1">
      <c r="B70" s="105" t="s">
        <v>146</v>
      </c>
      <c r="C70" s="136" t="s">
        <v>147</v>
      </c>
      <c r="D70" s="107">
        <v>0</v>
      </c>
      <c r="E70" s="124">
        <v>0</v>
      </c>
      <c r="F70" s="107">
        <v>0</v>
      </c>
      <c r="G70" s="134">
        <f>F70-H70</f>
        <v>0</v>
      </c>
      <c r="H70" s="124"/>
      <c r="I70" s="107"/>
      <c r="J70" s="107"/>
    </row>
    <row r="71" spans="2:10" ht="52.5" customHeight="1" hidden="1" thickBot="1" thickTop="1">
      <c r="B71" s="105" t="s">
        <v>186</v>
      </c>
      <c r="C71" s="136" t="s">
        <v>182</v>
      </c>
      <c r="D71" s="107">
        <f>SUM(D72)</f>
        <v>0</v>
      </c>
      <c r="E71" s="120">
        <f>SUM(E72)</f>
        <v>0</v>
      </c>
      <c r="F71" s="107">
        <f>SUM(F72)</f>
        <v>135.8</v>
      </c>
      <c r="G71" s="134">
        <f>F71-H71</f>
        <v>135.8</v>
      </c>
      <c r="H71" s="120">
        <f>SUM(H72)</f>
        <v>0</v>
      </c>
      <c r="I71" s="107"/>
      <c r="J71" s="107"/>
    </row>
    <row r="72" spans="2:10" ht="47.25" customHeight="1" hidden="1" thickBot="1" thickTop="1">
      <c r="B72" s="105" t="s">
        <v>30</v>
      </c>
      <c r="C72" s="136" t="s">
        <v>5</v>
      </c>
      <c r="D72" s="107">
        <v>0</v>
      </c>
      <c r="E72" s="124">
        <v>0</v>
      </c>
      <c r="F72" s="107">
        <v>135.8</v>
      </c>
      <c r="G72" s="134">
        <f>F72-H72</f>
        <v>135.8</v>
      </c>
      <c r="H72" s="124">
        <v>0</v>
      </c>
      <c r="I72" s="107"/>
      <c r="J72" s="107"/>
    </row>
    <row r="73" spans="2:10" ht="14.25">
      <c r="B73" s="105" t="s">
        <v>219</v>
      </c>
      <c r="C73" s="136" t="s">
        <v>194</v>
      </c>
      <c r="D73" s="107">
        <f>D75</f>
        <v>3305</v>
      </c>
      <c r="E73" s="107">
        <f>E75</f>
        <v>2385</v>
      </c>
      <c r="F73" s="107">
        <f>F75</f>
        <v>3177.7</v>
      </c>
      <c r="G73" s="107">
        <f>G75</f>
        <v>3177.7</v>
      </c>
      <c r="H73" s="120"/>
      <c r="I73" s="107">
        <f>F73/D73*100</f>
        <v>96.14826021180029</v>
      </c>
      <c r="J73" s="107">
        <f>F73/E73*100</f>
        <v>133.23689727463312</v>
      </c>
    </row>
    <row r="74" spans="2:10" ht="28.5" hidden="1">
      <c r="B74" s="105" t="s">
        <v>195</v>
      </c>
      <c r="C74" s="143" t="s">
        <v>196</v>
      </c>
      <c r="D74" s="107"/>
      <c r="E74" s="124"/>
      <c r="F74" s="107"/>
      <c r="G74" s="107"/>
      <c r="H74" s="124"/>
      <c r="I74" s="107"/>
      <c r="J74" s="107"/>
    </row>
    <row r="75" spans="2:10" ht="28.5" hidden="1">
      <c r="B75" s="105" t="s">
        <v>197</v>
      </c>
      <c r="C75" s="143" t="s">
        <v>198</v>
      </c>
      <c r="D75" s="107">
        <v>3305</v>
      </c>
      <c r="E75" s="124">
        <v>2385</v>
      </c>
      <c r="F75" s="107">
        <v>3177.7</v>
      </c>
      <c r="G75" s="107">
        <f>F75</f>
        <v>3177.7</v>
      </c>
      <c r="H75" s="124"/>
      <c r="I75" s="107">
        <f aca="true" t="shared" si="5" ref="I75:I80">F75/D75*100</f>
        <v>96.14826021180029</v>
      </c>
      <c r="J75" s="107">
        <f>F75/E75*100</f>
        <v>133.23689727463312</v>
      </c>
    </row>
    <row r="76" spans="2:10" ht="30">
      <c r="B76" s="126" t="s">
        <v>208</v>
      </c>
      <c r="C76" s="141" t="s">
        <v>209</v>
      </c>
      <c r="D76" s="108">
        <f>D77</f>
        <v>1495.1</v>
      </c>
      <c r="E76" s="109">
        <f>E77</f>
        <v>1143.1</v>
      </c>
      <c r="F76" s="108">
        <f>F77</f>
        <v>2243.8</v>
      </c>
      <c r="G76" s="108">
        <f>F76-H76</f>
        <v>2243.8</v>
      </c>
      <c r="H76" s="120">
        <f>SUM(H77+H79)</f>
        <v>0</v>
      </c>
      <c r="I76" s="108">
        <f t="shared" si="5"/>
        <v>150.07691793191094</v>
      </c>
      <c r="J76" s="108"/>
    </row>
    <row r="77" spans="2:10" s="7" customFormat="1" ht="28.5" hidden="1">
      <c r="B77" s="105" t="s">
        <v>210</v>
      </c>
      <c r="C77" s="136" t="s">
        <v>211</v>
      </c>
      <c r="D77" s="107">
        <v>1495.1</v>
      </c>
      <c r="E77" s="134">
        <v>1143.1</v>
      </c>
      <c r="F77" s="107">
        <v>2243.8</v>
      </c>
      <c r="G77" s="107">
        <f>F77-H77</f>
        <v>2243.8</v>
      </c>
      <c r="H77" s="120">
        <f>SUM(H79)</f>
        <v>0</v>
      </c>
      <c r="I77" s="107">
        <f t="shared" si="5"/>
        <v>150.07691793191094</v>
      </c>
      <c r="J77" s="107">
        <f aca="true" t="shared" si="6" ref="J77:J83">F77/E77*100</f>
        <v>196.29078820750593</v>
      </c>
    </row>
    <row r="78" spans="2:10" ht="30">
      <c r="B78" s="126" t="s">
        <v>107</v>
      </c>
      <c r="C78" s="141" t="s">
        <v>108</v>
      </c>
      <c r="D78" s="108">
        <f>SUM(D79+D81+D86)</f>
        <v>1982</v>
      </c>
      <c r="E78" s="109">
        <f>SUM(E79+E81+E86)</f>
        <v>1863</v>
      </c>
      <c r="F78" s="108">
        <f>SUM(F79+F81+F86)</f>
        <v>2945.4</v>
      </c>
      <c r="G78" s="109">
        <f>SUM(G79+G81+G86)</f>
        <v>2572.2</v>
      </c>
      <c r="H78" s="120">
        <f>SUM(H79+H81)</f>
        <v>0</v>
      </c>
      <c r="I78" s="108">
        <f t="shared" si="5"/>
        <v>148.6074672048436</v>
      </c>
      <c r="J78" s="108">
        <f t="shared" si="6"/>
        <v>158.09983896940417</v>
      </c>
    </row>
    <row r="79" spans="2:10" ht="14.25">
      <c r="B79" s="105" t="s">
        <v>31</v>
      </c>
      <c r="C79" s="136" t="s">
        <v>109</v>
      </c>
      <c r="D79" s="107">
        <f>SUM(D80)</f>
        <v>330</v>
      </c>
      <c r="E79" s="120">
        <f>SUM(E80)</f>
        <v>295</v>
      </c>
      <c r="F79" s="107">
        <f>SUM(F80)</f>
        <v>381.8</v>
      </c>
      <c r="G79" s="120">
        <f>SUM(G80)</f>
        <v>381.8</v>
      </c>
      <c r="H79" s="120">
        <f>SUM(H80)</f>
        <v>0</v>
      </c>
      <c r="I79" s="107">
        <f t="shared" si="5"/>
        <v>115.6969696969697</v>
      </c>
      <c r="J79" s="107">
        <f t="shared" si="6"/>
        <v>129.42372881355934</v>
      </c>
    </row>
    <row r="80" spans="2:10" ht="29.25" hidden="1">
      <c r="B80" s="105" t="s">
        <v>32</v>
      </c>
      <c r="C80" s="136" t="s">
        <v>44</v>
      </c>
      <c r="D80" s="107">
        <v>330</v>
      </c>
      <c r="E80" s="110">
        <v>295</v>
      </c>
      <c r="F80" s="107">
        <v>381.8</v>
      </c>
      <c r="G80" s="110">
        <f>F80-H80</f>
        <v>381.8</v>
      </c>
      <c r="H80" s="128"/>
      <c r="I80" s="107">
        <f t="shared" si="5"/>
        <v>115.6969696969697</v>
      </c>
      <c r="J80" s="107">
        <f t="shared" si="6"/>
        <v>129.42372881355934</v>
      </c>
    </row>
    <row r="81" spans="2:10" ht="28.5">
      <c r="B81" s="105" t="s">
        <v>110</v>
      </c>
      <c r="C81" s="136" t="s">
        <v>111</v>
      </c>
      <c r="D81" s="107">
        <f>SUM(D83)</f>
        <v>232</v>
      </c>
      <c r="E81" s="120">
        <f>SUM(E83)</f>
        <v>231</v>
      </c>
      <c r="F81" s="107">
        <f>SUM(F83)</f>
        <v>708.1</v>
      </c>
      <c r="G81" s="134">
        <f>SUM(G83)</f>
        <v>708.1</v>
      </c>
      <c r="H81" s="120">
        <f>SUM(H83)</f>
        <v>0</v>
      </c>
      <c r="I81" s="107">
        <f aca="true" t="shared" si="7" ref="I81:I92">F81/D81*100</f>
        <v>305.21551724137936</v>
      </c>
      <c r="J81" s="107">
        <f t="shared" si="6"/>
        <v>306.53679653679654</v>
      </c>
    </row>
    <row r="82" spans="2:10" ht="32.25" customHeight="1" hidden="1" thickBot="1" thickTop="1">
      <c r="B82" s="105" t="s">
        <v>28</v>
      </c>
      <c r="C82" s="136" t="s">
        <v>193</v>
      </c>
      <c r="D82" s="107">
        <f>D83</f>
        <v>232</v>
      </c>
      <c r="E82" s="120">
        <f>E83</f>
        <v>231</v>
      </c>
      <c r="F82" s="107">
        <f>F83</f>
        <v>708.1</v>
      </c>
      <c r="G82" s="134">
        <f>G83</f>
        <v>708.1</v>
      </c>
      <c r="H82" s="120">
        <f>H83</f>
        <v>0</v>
      </c>
      <c r="I82" s="107">
        <f t="shared" si="7"/>
        <v>305.21551724137936</v>
      </c>
      <c r="J82" s="107">
        <f t="shared" si="6"/>
        <v>306.53679653679654</v>
      </c>
    </row>
    <row r="83" spans="2:10" ht="42.75" hidden="1">
      <c r="B83" s="105" t="s">
        <v>204</v>
      </c>
      <c r="C83" s="136" t="s">
        <v>27</v>
      </c>
      <c r="D83" s="107">
        <v>232</v>
      </c>
      <c r="E83" s="120">
        <v>231</v>
      </c>
      <c r="F83" s="107">
        <v>708.1</v>
      </c>
      <c r="G83" s="134">
        <f>F83-H83</f>
        <v>708.1</v>
      </c>
      <c r="H83" s="120">
        <f>SUM(H84:H85)</f>
        <v>0</v>
      </c>
      <c r="I83" s="107">
        <f t="shared" si="7"/>
        <v>305.21551724137936</v>
      </c>
      <c r="J83" s="107">
        <f t="shared" si="6"/>
        <v>306.53679653679654</v>
      </c>
    </row>
    <row r="84" spans="2:10" ht="37.5" customHeight="1" hidden="1">
      <c r="B84" s="105" t="s">
        <v>33</v>
      </c>
      <c r="C84" s="136" t="s">
        <v>27</v>
      </c>
      <c r="D84" s="107"/>
      <c r="E84" s="110"/>
      <c r="F84" s="107"/>
      <c r="G84" s="110">
        <f>F84-H84</f>
        <v>0</v>
      </c>
      <c r="H84" s="128"/>
      <c r="I84" s="107" t="e">
        <f t="shared" si="7"/>
        <v>#DIV/0!</v>
      </c>
      <c r="J84" s="107" t="e">
        <f>F84/E84*100</f>
        <v>#DIV/0!</v>
      </c>
    </row>
    <row r="85" spans="2:10" ht="57.75" hidden="1">
      <c r="B85" s="105" t="s">
        <v>34</v>
      </c>
      <c r="C85" s="136" t="s">
        <v>29</v>
      </c>
      <c r="D85" s="107"/>
      <c r="E85" s="110"/>
      <c r="F85" s="107">
        <v>0</v>
      </c>
      <c r="G85" s="110">
        <f>F85-H85</f>
        <v>0</v>
      </c>
      <c r="H85" s="128"/>
      <c r="I85" s="107" t="e">
        <f t="shared" si="7"/>
        <v>#DIV/0!</v>
      </c>
      <c r="J85" s="107" t="e">
        <f>F85/E85*100</f>
        <v>#DIV/0!</v>
      </c>
    </row>
    <row r="86" spans="2:10" ht="14.25">
      <c r="B86" s="105" t="s">
        <v>212</v>
      </c>
      <c r="C86" s="136" t="s">
        <v>183</v>
      </c>
      <c r="D86" s="107">
        <f>D87+D88+D92</f>
        <v>1420</v>
      </c>
      <c r="E86" s="107">
        <f>E87+E88+E92</f>
        <v>1337</v>
      </c>
      <c r="F86" s="107">
        <f>F87+F88+F92</f>
        <v>1855.5</v>
      </c>
      <c r="G86" s="134">
        <f>G87+G88</f>
        <v>1482.3</v>
      </c>
      <c r="H86" s="120">
        <f>SUM(H88)</f>
        <v>0</v>
      </c>
      <c r="I86" s="107">
        <f t="shared" si="7"/>
        <v>130.66901408450704</v>
      </c>
      <c r="J86" s="107">
        <f>F86/E86*100</f>
        <v>138.7808526551982</v>
      </c>
    </row>
    <row r="87" spans="2:10" ht="28.5" hidden="1">
      <c r="B87" s="105" t="s">
        <v>187</v>
      </c>
      <c r="C87" s="136" t="s">
        <v>213</v>
      </c>
      <c r="D87" s="107">
        <v>1309</v>
      </c>
      <c r="E87" s="107">
        <v>1226</v>
      </c>
      <c r="F87" s="107">
        <v>1482.3</v>
      </c>
      <c r="G87" s="107">
        <f>F87-H87</f>
        <v>1482.3</v>
      </c>
      <c r="H87" s="120">
        <f>SUM(H89)</f>
        <v>0</v>
      </c>
      <c r="I87" s="107">
        <f t="shared" si="7"/>
        <v>113.23911382734913</v>
      </c>
      <c r="J87" s="107">
        <f aca="true" t="shared" si="8" ref="J87:J92">F87/E87*100</f>
        <v>120.90538336052201</v>
      </c>
    </row>
    <row r="88" spans="2:10" ht="29.25" hidden="1">
      <c r="B88" s="105" t="s">
        <v>215</v>
      </c>
      <c r="C88" s="136" t="s">
        <v>214</v>
      </c>
      <c r="D88" s="107">
        <v>0</v>
      </c>
      <c r="E88" s="107">
        <v>0</v>
      </c>
      <c r="F88" s="107">
        <v>0</v>
      </c>
      <c r="G88" s="107">
        <f>F88-H88</f>
        <v>0</v>
      </c>
      <c r="H88" s="128"/>
      <c r="I88" s="107" t="e">
        <f t="shared" si="7"/>
        <v>#DIV/0!</v>
      </c>
      <c r="J88" s="107" t="e">
        <f t="shared" si="8"/>
        <v>#DIV/0!</v>
      </c>
    </row>
    <row r="89" spans="2:10" ht="15" hidden="1">
      <c r="B89" s="126" t="s">
        <v>149</v>
      </c>
      <c r="C89" s="141" t="s">
        <v>112</v>
      </c>
      <c r="D89" s="108">
        <f aca="true" t="shared" si="9" ref="D89:H90">SUM(D90)</f>
        <v>0</v>
      </c>
      <c r="E89" s="129">
        <f t="shared" si="9"/>
        <v>0</v>
      </c>
      <c r="F89" s="108">
        <f t="shared" si="9"/>
        <v>0</v>
      </c>
      <c r="G89" s="129">
        <f t="shared" si="9"/>
        <v>0</v>
      </c>
      <c r="H89" s="129">
        <f t="shared" si="9"/>
        <v>0</v>
      </c>
      <c r="I89" s="107" t="e">
        <f t="shared" si="7"/>
        <v>#DIV/0!</v>
      </c>
      <c r="J89" s="107" t="e">
        <f t="shared" si="8"/>
        <v>#DIV/0!</v>
      </c>
    </row>
    <row r="90" spans="2:10" ht="28.5" hidden="1">
      <c r="B90" s="105" t="s">
        <v>113</v>
      </c>
      <c r="C90" s="136" t="s">
        <v>114</v>
      </c>
      <c r="D90" s="107">
        <f t="shared" si="9"/>
        <v>0</v>
      </c>
      <c r="E90" s="120">
        <f t="shared" si="9"/>
        <v>0</v>
      </c>
      <c r="F90" s="107">
        <f t="shared" si="9"/>
        <v>0</v>
      </c>
      <c r="G90" s="120">
        <f t="shared" si="9"/>
        <v>0</v>
      </c>
      <c r="H90" s="120">
        <f t="shared" si="9"/>
        <v>0</v>
      </c>
      <c r="I90" s="107" t="e">
        <f t="shared" si="7"/>
        <v>#DIV/0!</v>
      </c>
      <c r="J90" s="107" t="e">
        <f t="shared" si="8"/>
        <v>#DIV/0!</v>
      </c>
    </row>
    <row r="91" spans="2:10" ht="29.25" hidden="1">
      <c r="B91" s="105" t="s">
        <v>6</v>
      </c>
      <c r="C91" s="136" t="s">
        <v>9</v>
      </c>
      <c r="D91" s="107"/>
      <c r="E91" s="110"/>
      <c r="F91" s="107"/>
      <c r="G91" s="110">
        <f>F91-H91</f>
        <v>0</v>
      </c>
      <c r="H91" s="128"/>
      <c r="I91" s="107" t="e">
        <f t="shared" si="7"/>
        <v>#DIV/0!</v>
      </c>
      <c r="J91" s="107" t="e">
        <f t="shared" si="8"/>
        <v>#DIV/0!</v>
      </c>
    </row>
    <row r="92" spans="2:10" ht="29.25" hidden="1">
      <c r="B92" s="105" t="s">
        <v>215</v>
      </c>
      <c r="C92" s="136" t="s">
        <v>213</v>
      </c>
      <c r="D92" s="107">
        <v>111</v>
      </c>
      <c r="E92" s="107">
        <v>111</v>
      </c>
      <c r="F92" s="107">
        <v>373.2</v>
      </c>
      <c r="G92" s="110"/>
      <c r="H92" s="128"/>
      <c r="I92" s="107">
        <f t="shared" si="7"/>
        <v>336.2162162162162</v>
      </c>
      <c r="J92" s="107">
        <f t="shared" si="8"/>
        <v>336.2162162162162</v>
      </c>
    </row>
    <row r="93" spans="2:10" ht="15">
      <c r="B93" s="126" t="s">
        <v>115</v>
      </c>
      <c r="C93" s="141" t="s">
        <v>116</v>
      </c>
      <c r="D93" s="108">
        <f>D94+D95+D96</f>
        <v>2846.9</v>
      </c>
      <c r="E93" s="109">
        <f>E94+E95+E96</f>
        <v>2846.9</v>
      </c>
      <c r="F93" s="108">
        <f>F94+F95+F96</f>
        <v>2872.1</v>
      </c>
      <c r="G93" s="109">
        <f>F93-H93</f>
        <v>2872.1</v>
      </c>
      <c r="H93" s="129">
        <f>SUM(H94:H96)</f>
        <v>0</v>
      </c>
      <c r="I93" s="108"/>
      <c r="J93" s="108"/>
    </row>
    <row r="94" spans="2:10" ht="57" hidden="1">
      <c r="B94" s="106" t="s">
        <v>8</v>
      </c>
      <c r="C94" s="132" t="s">
        <v>10</v>
      </c>
      <c r="D94" s="107">
        <v>2846.9</v>
      </c>
      <c r="E94" s="134">
        <v>2846.9</v>
      </c>
      <c r="F94" s="107">
        <v>2847.6</v>
      </c>
      <c r="G94" s="107">
        <f>F94-H94</f>
        <v>2847.6</v>
      </c>
      <c r="H94" s="120"/>
      <c r="I94" s="107"/>
      <c r="J94" s="107"/>
    </row>
    <row r="95" spans="2:10" ht="57" hidden="1">
      <c r="B95" s="106" t="s">
        <v>221</v>
      </c>
      <c r="C95" s="119" t="s">
        <v>222</v>
      </c>
      <c r="D95" s="107">
        <v>0</v>
      </c>
      <c r="E95" s="120">
        <v>0</v>
      </c>
      <c r="F95" s="107">
        <v>20</v>
      </c>
      <c r="G95" s="107"/>
      <c r="H95" s="120"/>
      <c r="I95" s="107"/>
      <c r="J95" s="107"/>
    </row>
    <row r="96" spans="2:10" ht="27.75" customHeight="1" hidden="1" thickBot="1">
      <c r="B96" s="105" t="s">
        <v>7</v>
      </c>
      <c r="C96" s="136" t="s">
        <v>11</v>
      </c>
      <c r="D96" s="107">
        <v>0</v>
      </c>
      <c r="E96" s="120">
        <v>0</v>
      </c>
      <c r="F96" s="107">
        <v>4.5</v>
      </c>
      <c r="G96" s="110">
        <f>F96-H96</f>
        <v>4.5</v>
      </c>
      <c r="H96" s="120"/>
      <c r="I96" s="107"/>
      <c r="J96" s="107"/>
    </row>
    <row r="97" spans="2:10" ht="15">
      <c r="B97" s="126" t="s">
        <v>117</v>
      </c>
      <c r="C97" s="126" t="s">
        <v>118</v>
      </c>
      <c r="D97" s="108">
        <f>SUM(D98+D100)</f>
        <v>49</v>
      </c>
      <c r="E97" s="129">
        <f>SUM(E98+E100)</f>
        <v>49</v>
      </c>
      <c r="F97" s="108">
        <f>SUM(F98+F100)</f>
        <v>72.9</v>
      </c>
      <c r="G97" s="109">
        <f>SUM(G98+G100)</f>
        <v>72.9</v>
      </c>
      <c r="H97" s="129">
        <f>SUM(H98+H100)</f>
        <v>0</v>
      </c>
      <c r="I97" s="108"/>
      <c r="J97" s="108"/>
    </row>
    <row r="98" spans="2:10" ht="14.25">
      <c r="B98" s="105" t="s">
        <v>119</v>
      </c>
      <c r="C98" s="105" t="s">
        <v>66</v>
      </c>
      <c r="D98" s="107">
        <f>SUM(D99)</f>
        <v>0</v>
      </c>
      <c r="E98" s="120">
        <f>SUM(E99)</f>
        <v>0</v>
      </c>
      <c r="F98" s="107">
        <f>SUM(F99)</f>
        <v>-67</v>
      </c>
      <c r="G98" s="134">
        <f>SUM(G99)</f>
        <v>-67</v>
      </c>
      <c r="H98" s="120">
        <f>SUM(H99)</f>
        <v>0</v>
      </c>
      <c r="I98" s="107"/>
      <c r="J98" s="107"/>
    </row>
    <row r="99" spans="2:10" ht="28.5" hidden="1">
      <c r="B99" s="105" t="s">
        <v>35</v>
      </c>
      <c r="C99" s="136" t="s">
        <v>37</v>
      </c>
      <c r="D99" s="107">
        <v>0</v>
      </c>
      <c r="E99" s="124">
        <v>0</v>
      </c>
      <c r="F99" s="107">
        <v>-67</v>
      </c>
      <c r="G99" s="107">
        <f>F99-H99</f>
        <v>-67</v>
      </c>
      <c r="H99" s="120"/>
      <c r="I99" s="107"/>
      <c r="J99" s="107"/>
    </row>
    <row r="100" spans="2:10" ht="14.25">
      <c r="B100" s="105" t="s">
        <v>120</v>
      </c>
      <c r="C100" s="105" t="s">
        <v>64</v>
      </c>
      <c r="D100" s="107">
        <f>SUM(D101)</f>
        <v>49</v>
      </c>
      <c r="E100" s="120">
        <f>SUM(E101)</f>
        <v>49</v>
      </c>
      <c r="F100" s="107">
        <f>SUM(F101)</f>
        <v>139.9</v>
      </c>
      <c r="G100" s="120">
        <f>SUM(G101)</f>
        <v>139.9</v>
      </c>
      <c r="H100" s="120">
        <f>SUM(H101)</f>
        <v>0</v>
      </c>
      <c r="I100" s="107"/>
      <c r="J100" s="107"/>
    </row>
    <row r="101" spans="2:10" ht="14.25" hidden="1">
      <c r="B101" s="105" t="s">
        <v>12</v>
      </c>
      <c r="C101" s="105" t="s">
        <v>36</v>
      </c>
      <c r="D101" s="107">
        <v>49</v>
      </c>
      <c r="E101" s="124">
        <v>49</v>
      </c>
      <c r="F101" s="107">
        <v>139.9</v>
      </c>
      <c r="G101" s="110">
        <f>F101-H101</f>
        <v>139.9</v>
      </c>
      <c r="H101" s="124"/>
      <c r="I101" s="107"/>
      <c r="J101" s="107"/>
    </row>
    <row r="102" spans="2:10" ht="15">
      <c r="B102" s="126" t="s">
        <v>150</v>
      </c>
      <c r="C102" s="141" t="s">
        <v>151</v>
      </c>
      <c r="D102" s="108">
        <f>SUM(D103+D116)</f>
        <v>296942.30000000005</v>
      </c>
      <c r="E102" s="108">
        <f>SUM(E103+E116)</f>
        <v>219969.4</v>
      </c>
      <c r="F102" s="108">
        <f>SUM(F103+F116)</f>
        <v>242362.30000000002</v>
      </c>
      <c r="G102" s="108">
        <f>SUM(G103+G116)</f>
        <v>242362.30000000002</v>
      </c>
      <c r="H102" s="128">
        <f>SUM(H103+H116)</f>
        <v>0</v>
      </c>
      <c r="I102" s="107">
        <f aca="true" t="shared" si="10" ref="I102:I124">F102/D102*100</f>
        <v>81.61932469708762</v>
      </c>
      <c r="J102" s="107">
        <f aca="true" t="shared" si="11" ref="J102:J124">F102/E102*100</f>
        <v>110.180006855499</v>
      </c>
    </row>
    <row r="103" spans="2:10" ht="30">
      <c r="B103" s="126" t="s">
        <v>152</v>
      </c>
      <c r="C103" s="141" t="s">
        <v>132</v>
      </c>
      <c r="D103" s="108">
        <f>SUM(D104+D106+D112)</f>
        <v>294768.9</v>
      </c>
      <c r="E103" s="108">
        <f>SUM(E104+E106+E112)</f>
        <v>217796</v>
      </c>
      <c r="F103" s="108">
        <f>F104+F106+F112</f>
        <v>240188.90000000002</v>
      </c>
      <c r="G103" s="108">
        <f>SUM(G104+G106+G112)</f>
        <v>240188.90000000002</v>
      </c>
      <c r="H103" s="108">
        <f>SUM(H104+H106+H112)</f>
        <v>0</v>
      </c>
      <c r="I103" s="107">
        <f>F103/D103*100</f>
        <v>81.48379968171676</v>
      </c>
      <c r="J103" s="107">
        <f t="shared" si="11"/>
        <v>110.28159378500983</v>
      </c>
    </row>
    <row r="104" spans="2:10" ht="15">
      <c r="B104" s="126" t="s">
        <v>122</v>
      </c>
      <c r="C104" s="126" t="s">
        <v>226</v>
      </c>
      <c r="D104" s="108">
        <f>SUM(D105)</f>
        <v>260104</v>
      </c>
      <c r="E104" s="129">
        <f>SUM(E105)</f>
        <v>187578</v>
      </c>
      <c r="F104" s="108">
        <f>SUM(F105)</f>
        <v>209524.7</v>
      </c>
      <c r="G104" s="109">
        <f>SUM(G105)</f>
        <v>209524.7</v>
      </c>
      <c r="H104" s="129">
        <f>SUM(H105)</f>
        <v>0</v>
      </c>
      <c r="I104" s="107">
        <f t="shared" si="10"/>
        <v>80.55420139636453</v>
      </c>
      <c r="J104" s="107">
        <f t="shared" si="11"/>
        <v>111.70003945025537</v>
      </c>
    </row>
    <row r="105" spans="2:10" ht="29.25" hidden="1">
      <c r="B105" s="105" t="s">
        <v>1</v>
      </c>
      <c r="C105" s="136" t="s">
        <v>0</v>
      </c>
      <c r="D105" s="108">
        <v>260104</v>
      </c>
      <c r="E105" s="108">
        <v>187578</v>
      </c>
      <c r="F105" s="108">
        <v>209524.7</v>
      </c>
      <c r="G105" s="107">
        <f>F105</f>
        <v>209524.7</v>
      </c>
      <c r="H105" s="108"/>
      <c r="I105" s="107">
        <f t="shared" si="10"/>
        <v>80.55420139636453</v>
      </c>
      <c r="J105" s="107">
        <f t="shared" si="11"/>
        <v>111.70003945025537</v>
      </c>
    </row>
    <row r="106" spans="2:10" ht="15">
      <c r="B106" s="126" t="s">
        <v>172</v>
      </c>
      <c r="C106" s="126" t="s">
        <v>227</v>
      </c>
      <c r="D106" s="108">
        <f>D107+D110</f>
        <v>2603</v>
      </c>
      <c r="E106" s="109">
        <f>E107+E110</f>
        <v>1980</v>
      </c>
      <c r="F106" s="108">
        <f>F107+F110</f>
        <v>2334</v>
      </c>
      <c r="G106" s="109">
        <f>G107+G110</f>
        <v>2334</v>
      </c>
      <c r="H106" s="129">
        <f>SUM(H108:H111)</f>
        <v>0</v>
      </c>
      <c r="I106" s="107">
        <f t="shared" si="10"/>
        <v>89.66577026507876</v>
      </c>
      <c r="J106" s="107">
        <f t="shared" si="11"/>
        <v>117.87878787878788</v>
      </c>
    </row>
    <row r="107" spans="2:10" ht="43.5" hidden="1">
      <c r="B107" s="105" t="s">
        <v>205</v>
      </c>
      <c r="C107" s="136" t="s">
        <v>173</v>
      </c>
      <c r="D107" s="108">
        <v>430</v>
      </c>
      <c r="E107" s="109">
        <v>345</v>
      </c>
      <c r="F107" s="108">
        <v>430</v>
      </c>
      <c r="G107" s="107">
        <f>F107-H107</f>
        <v>430</v>
      </c>
      <c r="H107" s="129"/>
      <c r="I107" s="107">
        <f>F107/D107*100</f>
        <v>100</v>
      </c>
      <c r="J107" s="107">
        <f>F107/E107*100</f>
        <v>124.63768115942028</v>
      </c>
    </row>
    <row r="108" spans="2:10" ht="39.75" customHeight="1" hidden="1" thickBot="1" thickTop="1">
      <c r="B108" s="105"/>
      <c r="C108" s="136"/>
      <c r="D108" s="108"/>
      <c r="E108" s="108"/>
      <c r="F108" s="108"/>
      <c r="G108" s="110"/>
      <c r="H108" s="108"/>
      <c r="I108" s="107"/>
      <c r="J108" s="107"/>
    </row>
    <row r="109" spans="2:10" ht="39.75" customHeight="1" hidden="1" thickBot="1" thickTop="1">
      <c r="B109" s="105"/>
      <c r="C109" s="136"/>
      <c r="D109" s="108"/>
      <c r="E109" s="108"/>
      <c r="F109" s="108"/>
      <c r="G109" s="110"/>
      <c r="H109" s="108"/>
      <c r="I109" s="107"/>
      <c r="J109" s="107"/>
    </row>
    <row r="110" spans="2:10" ht="43.5" hidden="1">
      <c r="B110" s="105" t="s">
        <v>184</v>
      </c>
      <c r="C110" s="136" t="s">
        <v>174</v>
      </c>
      <c r="D110" s="108">
        <v>2173</v>
      </c>
      <c r="E110" s="108">
        <v>1635</v>
      </c>
      <c r="F110" s="108">
        <v>1904</v>
      </c>
      <c r="G110" s="107">
        <f>F110-H110</f>
        <v>1904</v>
      </c>
      <c r="H110" s="108"/>
      <c r="I110" s="107">
        <f t="shared" si="10"/>
        <v>87.62080073630925</v>
      </c>
      <c r="J110" s="107">
        <f t="shared" si="11"/>
        <v>116.4525993883792</v>
      </c>
    </row>
    <row r="111" spans="2:10" ht="29.25" hidden="1">
      <c r="B111" s="105" t="s">
        <v>175</v>
      </c>
      <c r="C111" s="136" t="s">
        <v>176</v>
      </c>
      <c r="D111" s="108">
        <v>0</v>
      </c>
      <c r="E111" s="108">
        <v>0</v>
      </c>
      <c r="F111" s="108">
        <v>0</v>
      </c>
      <c r="G111" s="110">
        <f>F111-H111</f>
        <v>0</v>
      </c>
      <c r="H111" s="108"/>
      <c r="I111" s="107" t="e">
        <f t="shared" si="10"/>
        <v>#DIV/0!</v>
      </c>
      <c r="J111" s="107" t="e">
        <f t="shared" si="11"/>
        <v>#DIV/0!</v>
      </c>
    </row>
    <row r="112" spans="2:10" ht="33" customHeight="1">
      <c r="B112" s="105" t="s">
        <v>188</v>
      </c>
      <c r="C112" s="141" t="s">
        <v>189</v>
      </c>
      <c r="D112" s="108">
        <f>D113+D114+D115</f>
        <v>32061.9</v>
      </c>
      <c r="E112" s="109">
        <f>E113+E114+E115</f>
        <v>28238</v>
      </c>
      <c r="F112" s="108">
        <f>F113+F114+F115</f>
        <v>28330.2</v>
      </c>
      <c r="G112" s="109">
        <f>G113+G114+G115</f>
        <v>28330.2</v>
      </c>
      <c r="H112" s="108"/>
      <c r="I112" s="107">
        <f t="shared" si="10"/>
        <v>88.36095178389303</v>
      </c>
      <c r="J112" s="107">
        <f t="shared" si="11"/>
        <v>100.32651037608895</v>
      </c>
    </row>
    <row r="113" spans="2:10" s="3" customFormat="1" ht="57.75" customHeight="1" hidden="1" thickBot="1">
      <c r="B113" s="105" t="s">
        <v>191</v>
      </c>
      <c r="C113" s="136" t="s">
        <v>190</v>
      </c>
      <c r="D113" s="108">
        <v>0</v>
      </c>
      <c r="E113" s="109">
        <v>0</v>
      </c>
      <c r="F113" s="108">
        <v>0</v>
      </c>
      <c r="G113" s="107">
        <f>F113-H113</f>
        <v>0</v>
      </c>
      <c r="H113" s="108"/>
      <c r="I113" s="107"/>
      <c r="J113" s="107" t="e">
        <f t="shared" si="11"/>
        <v>#DIV/0!</v>
      </c>
    </row>
    <row r="114" spans="2:10" s="3" customFormat="1" ht="57.75" customHeight="1" hidden="1" thickBot="1">
      <c r="B114" s="105" t="s">
        <v>200</v>
      </c>
      <c r="C114" s="136" t="s">
        <v>201</v>
      </c>
      <c r="D114" s="108">
        <v>0</v>
      </c>
      <c r="E114" s="108">
        <v>0</v>
      </c>
      <c r="F114" s="108">
        <v>0</v>
      </c>
      <c r="G114" s="107">
        <f>F114-H114</f>
        <v>0</v>
      </c>
      <c r="H114" s="108"/>
      <c r="I114" s="107" t="e">
        <f t="shared" si="10"/>
        <v>#DIV/0!</v>
      </c>
      <c r="J114" s="107" t="e">
        <f t="shared" si="11"/>
        <v>#DIV/0!</v>
      </c>
    </row>
    <row r="115" spans="2:10" s="3" customFormat="1" ht="29.25" customHeight="1" hidden="1" thickBot="1">
      <c r="B115" s="105" t="s">
        <v>206</v>
      </c>
      <c r="C115" s="136" t="s">
        <v>207</v>
      </c>
      <c r="D115" s="108">
        <v>32061.9</v>
      </c>
      <c r="E115" s="108">
        <v>28238</v>
      </c>
      <c r="F115" s="108">
        <v>28330.2</v>
      </c>
      <c r="G115" s="107">
        <f>F115-H115</f>
        <v>28330.2</v>
      </c>
      <c r="H115" s="108"/>
      <c r="I115" s="107">
        <f t="shared" si="10"/>
        <v>88.36095178389303</v>
      </c>
      <c r="J115" s="107">
        <f t="shared" si="11"/>
        <v>100.32651037608895</v>
      </c>
    </row>
    <row r="116" spans="2:10" ht="15">
      <c r="B116" s="126" t="s">
        <v>15</v>
      </c>
      <c r="C116" s="141" t="s">
        <v>123</v>
      </c>
      <c r="D116" s="108">
        <f>SUM(D117)</f>
        <v>2173.4</v>
      </c>
      <c r="E116" s="109">
        <f>SUM(E117)</f>
        <v>2173.4</v>
      </c>
      <c r="F116" s="108">
        <f>SUM(F117)</f>
        <v>2173.4</v>
      </c>
      <c r="G116" s="109">
        <f>SUM(G117)</f>
        <v>2173.4</v>
      </c>
      <c r="H116" s="129">
        <f>SUM(H117)</f>
        <v>0</v>
      </c>
      <c r="I116" s="107">
        <f t="shared" si="10"/>
        <v>100</v>
      </c>
      <c r="J116" s="107">
        <f t="shared" si="11"/>
        <v>100</v>
      </c>
    </row>
    <row r="117" spans="2:10" ht="30" hidden="1">
      <c r="B117" s="126" t="s">
        <v>13</v>
      </c>
      <c r="C117" s="141" t="s">
        <v>14</v>
      </c>
      <c r="D117" s="108">
        <v>2173.4</v>
      </c>
      <c r="E117" s="109">
        <v>2173.4</v>
      </c>
      <c r="F117" s="108">
        <v>2173.4</v>
      </c>
      <c r="G117" s="107">
        <f>F117</f>
        <v>2173.4</v>
      </c>
      <c r="H117" s="129"/>
      <c r="I117" s="107">
        <f t="shared" si="10"/>
        <v>100</v>
      </c>
      <c r="J117" s="107">
        <f t="shared" si="11"/>
        <v>100</v>
      </c>
    </row>
    <row r="118" spans="2:10" ht="29.25" hidden="1">
      <c r="B118" s="126" t="s">
        <v>20</v>
      </c>
      <c r="C118" s="135" t="s">
        <v>3</v>
      </c>
      <c r="D118" s="108">
        <f>SUM(D119+D121)</f>
        <v>0</v>
      </c>
      <c r="E118" s="109">
        <f>SUM(E119+E121)</f>
        <v>0</v>
      </c>
      <c r="F118" s="108">
        <f>SUM(F119+F121)</f>
        <v>0</v>
      </c>
      <c r="G118" s="109">
        <f>SUM(G119+G121)</f>
        <v>0</v>
      </c>
      <c r="H118" s="129">
        <f>SUM(H119+H121)</f>
        <v>0</v>
      </c>
      <c r="I118" s="107" t="e">
        <f t="shared" si="10"/>
        <v>#DIV/0!</v>
      </c>
      <c r="J118" s="107" t="e">
        <f t="shared" si="11"/>
        <v>#DIV/0!</v>
      </c>
    </row>
    <row r="119" spans="2:10" ht="29.25" hidden="1">
      <c r="B119" s="105" t="s">
        <v>21</v>
      </c>
      <c r="C119" s="136" t="s">
        <v>16</v>
      </c>
      <c r="D119" s="108">
        <f>D120</f>
        <v>0</v>
      </c>
      <c r="E119" s="109">
        <f>SUM(E120)</f>
        <v>0</v>
      </c>
      <c r="F119" s="108">
        <f>SUM(F120)</f>
        <v>0</v>
      </c>
      <c r="G119" s="109">
        <f>SUM(G120)</f>
        <v>0</v>
      </c>
      <c r="H119" s="129">
        <f>SUM(H120)</f>
        <v>0</v>
      </c>
      <c r="I119" s="107" t="e">
        <f t="shared" si="10"/>
        <v>#DIV/0!</v>
      </c>
      <c r="J119" s="107" t="e">
        <f t="shared" si="11"/>
        <v>#DIV/0!</v>
      </c>
    </row>
    <row r="120" spans="2:10" ht="43.5" hidden="1">
      <c r="B120" s="105" t="s">
        <v>38</v>
      </c>
      <c r="C120" s="136" t="s">
        <v>17</v>
      </c>
      <c r="D120" s="108">
        <v>0</v>
      </c>
      <c r="E120" s="109">
        <v>0</v>
      </c>
      <c r="F120" s="108">
        <v>0</v>
      </c>
      <c r="G120" s="134">
        <f>F120-H120</f>
        <v>0</v>
      </c>
      <c r="H120" s="129"/>
      <c r="I120" s="107" t="e">
        <f t="shared" si="10"/>
        <v>#DIV/0!</v>
      </c>
      <c r="J120" s="107" t="e">
        <f t="shared" si="11"/>
        <v>#DIV/0!</v>
      </c>
    </row>
    <row r="121" spans="2:10" ht="29.25" hidden="1">
      <c r="B121" s="105" t="s">
        <v>23</v>
      </c>
      <c r="C121" s="136" t="s">
        <v>18</v>
      </c>
      <c r="D121" s="108">
        <f>SUM(D122)</f>
        <v>0</v>
      </c>
      <c r="E121" s="109">
        <f>SUM(E122)</f>
        <v>0</v>
      </c>
      <c r="F121" s="108">
        <f>SUM(F122)</f>
        <v>0</v>
      </c>
      <c r="G121" s="109">
        <f>SUM(G122)</f>
        <v>0</v>
      </c>
      <c r="H121" s="129">
        <f>SUM(H122)</f>
        <v>0</v>
      </c>
      <c r="I121" s="107" t="e">
        <f t="shared" si="10"/>
        <v>#DIV/0!</v>
      </c>
      <c r="J121" s="107" t="e">
        <f t="shared" si="11"/>
        <v>#DIV/0!</v>
      </c>
    </row>
    <row r="122" spans="2:10" ht="25.5" customHeight="1" hidden="1" thickBot="1" thickTop="1">
      <c r="B122" s="105" t="s">
        <v>22</v>
      </c>
      <c r="C122" s="136" t="s">
        <v>19</v>
      </c>
      <c r="D122" s="107">
        <v>0</v>
      </c>
      <c r="E122" s="134">
        <v>0</v>
      </c>
      <c r="F122" s="107">
        <v>0</v>
      </c>
      <c r="G122" s="134">
        <f>F122-H122</f>
        <v>0</v>
      </c>
      <c r="H122" s="121"/>
      <c r="I122" s="107" t="e">
        <f t="shared" si="10"/>
        <v>#DIV/0!</v>
      </c>
      <c r="J122" s="107" t="e">
        <f t="shared" si="11"/>
        <v>#DIV/0!</v>
      </c>
    </row>
    <row r="123" spans="2:10" ht="15">
      <c r="B123" s="105"/>
      <c r="C123" s="126" t="s">
        <v>65</v>
      </c>
      <c r="D123" s="108">
        <f>SUM(D12+D102+D118)</f>
        <v>332055.30000000005</v>
      </c>
      <c r="E123" s="108">
        <f>SUM(E12+E102+E118)</f>
        <v>247878.19999999998</v>
      </c>
      <c r="F123" s="108">
        <f>SUM(F12+F102+F118)</f>
        <v>278481.80000000005</v>
      </c>
      <c r="G123" s="108">
        <f>SUM(G12+G102+G118)</f>
        <v>278108.60000000003</v>
      </c>
      <c r="H123" s="128">
        <f>SUM(H12+H102+H118)</f>
        <v>0</v>
      </c>
      <c r="I123" s="108">
        <f t="shared" si="10"/>
        <v>83.86609097942421</v>
      </c>
      <c r="J123" s="108">
        <f t="shared" si="11"/>
        <v>112.34622487979986</v>
      </c>
    </row>
    <row r="124" spans="2:10" ht="29.25" customHeight="1">
      <c r="B124" s="105"/>
      <c r="C124" s="141" t="s">
        <v>217</v>
      </c>
      <c r="D124" s="108">
        <f>SUM(D12+D116+D118)</f>
        <v>37286.4</v>
      </c>
      <c r="E124" s="108">
        <f>SUM(E12+E116+E118)</f>
        <v>30082.2</v>
      </c>
      <c r="F124" s="108">
        <f>SUM(F12+F116+F118)</f>
        <v>38292.9</v>
      </c>
      <c r="G124" s="108">
        <f>SUM(G12+G116+G118)</f>
        <v>37919.700000000004</v>
      </c>
      <c r="H124" s="128">
        <f>SUM(H12+H116+H118)</f>
        <v>0</v>
      </c>
      <c r="I124" s="108">
        <f t="shared" si="10"/>
        <v>102.69937564366631</v>
      </c>
      <c r="J124" s="108">
        <f t="shared" si="11"/>
        <v>127.29421385403994</v>
      </c>
    </row>
    <row r="132" spans="2:10" ht="14.25">
      <c r="B132" s="104"/>
      <c r="C132" s="104"/>
      <c r="D132" s="104"/>
      <c r="E132" s="104"/>
      <c r="F132" s="104"/>
      <c r="G132" s="104"/>
      <c r="H132" s="104"/>
      <c r="I132" s="104"/>
      <c r="J132" s="104"/>
    </row>
    <row r="133" spans="2:10" ht="14.25">
      <c r="B133" s="101"/>
      <c r="C133" s="102"/>
      <c r="D133" s="102"/>
      <c r="E133" s="102"/>
      <c r="F133" s="102"/>
      <c r="G133" s="102"/>
      <c r="H133" s="102"/>
      <c r="I133" s="102"/>
      <c r="J133" s="102"/>
    </row>
    <row r="134" spans="2:10" ht="14.25"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spans="2:10" ht="14.25">
      <c r="B135" s="8"/>
      <c r="C135" s="9"/>
      <c r="D135" s="8"/>
      <c r="E135" s="8"/>
      <c r="F135" s="91"/>
      <c r="G135" s="8"/>
      <c r="H135" s="8"/>
      <c r="I135" s="8"/>
      <c r="J135" s="8"/>
    </row>
    <row r="136" spans="2:10" ht="12.75">
      <c r="B136" s="11"/>
      <c r="C136" s="11"/>
      <c r="D136" s="79"/>
      <c r="E136" s="79"/>
      <c r="F136" s="6"/>
      <c r="G136" s="79"/>
      <c r="H136" s="79"/>
      <c r="I136" s="79"/>
      <c r="J136" s="79"/>
    </row>
    <row r="137" spans="2:10" ht="15">
      <c r="B137" s="10"/>
      <c r="C137" s="12"/>
      <c r="D137" s="12"/>
      <c r="E137" s="12"/>
      <c r="F137" s="15"/>
      <c r="G137" s="12"/>
      <c r="H137" s="12"/>
      <c r="I137" s="12"/>
      <c r="J137" s="8"/>
    </row>
    <row r="138" spans="2:10" ht="15">
      <c r="B138" s="12"/>
      <c r="C138" s="12"/>
      <c r="D138" s="12"/>
      <c r="E138" s="12"/>
      <c r="F138" s="91"/>
      <c r="G138" s="8"/>
      <c r="H138" s="8"/>
      <c r="I138" s="8"/>
      <c r="J138" s="8"/>
    </row>
    <row r="139" spans="2:10" ht="15">
      <c r="B139" s="10"/>
      <c r="C139" s="12"/>
      <c r="D139" s="8"/>
      <c r="E139" s="12"/>
      <c r="F139" s="91"/>
      <c r="G139" s="8"/>
      <c r="H139" s="8"/>
      <c r="I139" s="8"/>
      <c r="J139" s="8"/>
    </row>
    <row r="140" spans="2:10" ht="15">
      <c r="B140" s="13"/>
      <c r="C140" s="14"/>
      <c r="D140" s="15"/>
      <c r="E140" s="15"/>
      <c r="F140" s="15"/>
      <c r="G140" s="15"/>
      <c r="H140" s="16"/>
      <c r="I140" s="17"/>
      <c r="J140" s="17"/>
    </row>
    <row r="141" spans="2:10" ht="15">
      <c r="B141" s="13"/>
      <c r="C141" s="14"/>
      <c r="D141" s="16"/>
      <c r="E141" s="16"/>
      <c r="F141" s="15"/>
      <c r="G141" s="16"/>
      <c r="H141" s="16"/>
      <c r="I141" s="17"/>
      <c r="J141" s="17"/>
    </row>
    <row r="142" spans="2:10" ht="12.75">
      <c r="B142" s="13"/>
      <c r="C142" s="18"/>
      <c r="D142" s="19"/>
      <c r="E142" s="19"/>
      <c r="F142" s="92"/>
      <c r="G142" s="20"/>
      <c r="H142" s="19"/>
      <c r="I142" s="21"/>
      <c r="J142" s="21"/>
    </row>
    <row r="143" spans="2:10" ht="12.75">
      <c r="B143" s="22"/>
      <c r="C143" s="23"/>
      <c r="D143" s="24"/>
      <c r="E143" s="24"/>
      <c r="F143" s="68"/>
      <c r="G143" s="25"/>
      <c r="H143" s="24"/>
      <c r="I143" s="26"/>
      <c r="J143" s="26"/>
    </row>
    <row r="144" spans="2:10" ht="12.75">
      <c r="B144" s="27"/>
      <c r="C144" s="28"/>
      <c r="D144" s="80"/>
      <c r="E144" s="80"/>
      <c r="F144" s="93"/>
      <c r="G144" s="58"/>
      <c r="H144" s="26"/>
      <c r="I144" s="26"/>
      <c r="J144" s="26"/>
    </row>
    <row r="145" spans="2:10" ht="12.75">
      <c r="B145" s="11"/>
      <c r="C145" s="29"/>
      <c r="D145" s="80"/>
      <c r="E145" s="80"/>
      <c r="F145" s="93"/>
      <c r="G145" s="6"/>
      <c r="H145" s="58"/>
      <c r="I145" s="58"/>
      <c r="J145" s="58"/>
    </row>
    <row r="146" spans="2:10" ht="12.75">
      <c r="B146" s="11"/>
      <c r="C146" s="28"/>
      <c r="D146" s="82"/>
      <c r="E146" s="82"/>
      <c r="F146" s="6"/>
      <c r="G146" s="6"/>
      <c r="H146" s="58"/>
      <c r="I146" s="58"/>
      <c r="J146" s="58"/>
    </row>
    <row r="147" spans="2:10" ht="12.75">
      <c r="B147" s="11"/>
      <c r="C147" s="28"/>
      <c r="D147" s="77"/>
      <c r="E147" s="77"/>
      <c r="F147" s="6"/>
      <c r="G147" s="58"/>
      <c r="H147" s="58"/>
      <c r="I147" s="58"/>
      <c r="J147" s="58"/>
    </row>
    <row r="148" spans="2:10" ht="12.75">
      <c r="B148" s="11"/>
      <c r="C148" s="30"/>
      <c r="D148" s="77"/>
      <c r="E148" s="77"/>
      <c r="F148" s="84"/>
      <c r="G148" s="58"/>
      <c r="H148" s="78"/>
      <c r="I148" s="58"/>
      <c r="J148" s="58"/>
    </row>
    <row r="149" spans="2:10" ht="12.75">
      <c r="B149" s="11"/>
      <c r="C149" s="28"/>
      <c r="D149" s="77"/>
      <c r="E149" s="77"/>
      <c r="F149" s="84"/>
      <c r="G149" s="58"/>
      <c r="H149" s="78"/>
      <c r="I149" s="58"/>
      <c r="J149" s="58"/>
    </row>
    <row r="150" spans="2:10" ht="12.75">
      <c r="B150" s="31"/>
      <c r="C150" s="32"/>
      <c r="D150" s="83"/>
      <c r="E150" s="83"/>
      <c r="F150" s="94"/>
      <c r="G150" s="83"/>
      <c r="H150" s="83"/>
      <c r="I150" s="83"/>
      <c r="J150" s="83"/>
    </row>
    <row r="151" spans="2:10" ht="12.75">
      <c r="B151" s="13"/>
      <c r="C151" s="18"/>
      <c r="D151" s="33"/>
      <c r="E151" s="33"/>
      <c r="F151" s="65"/>
      <c r="G151" s="33"/>
      <c r="H151" s="33"/>
      <c r="I151" s="21"/>
      <c r="J151" s="21"/>
    </row>
    <row r="152" spans="2:10" ht="12.75">
      <c r="B152" s="11"/>
      <c r="C152" s="23"/>
      <c r="D152" s="96"/>
      <c r="E152" s="78"/>
      <c r="F152" s="84"/>
      <c r="G152" s="84"/>
      <c r="H152" s="78"/>
      <c r="I152" s="78"/>
      <c r="J152" s="78"/>
    </row>
    <row r="153" spans="2:10" ht="12.75">
      <c r="B153" s="22"/>
      <c r="C153" s="23"/>
      <c r="D153" s="33"/>
      <c r="E153" s="33"/>
      <c r="F153" s="65"/>
      <c r="G153" s="65"/>
      <c r="H153" s="33"/>
      <c r="I153" s="40"/>
      <c r="J153" s="40"/>
    </row>
    <row r="154" spans="2:10" ht="12.75">
      <c r="B154" s="35"/>
      <c r="C154" s="35"/>
      <c r="D154" s="97"/>
      <c r="E154" s="79"/>
      <c r="F154" s="6"/>
      <c r="G154" s="6"/>
      <c r="H154" s="98"/>
      <c r="I154" s="6"/>
      <c r="J154" s="58"/>
    </row>
    <row r="155" spans="2:10" ht="12.75">
      <c r="B155" s="35"/>
      <c r="C155" s="35"/>
      <c r="D155" s="97"/>
      <c r="E155" s="79"/>
      <c r="F155" s="6"/>
      <c r="G155" s="6"/>
      <c r="H155" s="79"/>
      <c r="I155" s="58"/>
      <c r="J155" s="58"/>
    </row>
    <row r="156" spans="2:10" ht="12.75">
      <c r="B156" s="11"/>
      <c r="C156" s="23"/>
      <c r="D156" s="36"/>
      <c r="E156" s="78"/>
      <c r="F156" s="84"/>
      <c r="G156" s="84"/>
      <c r="H156" s="78"/>
      <c r="I156" s="78"/>
      <c r="J156" s="78"/>
    </row>
    <row r="157" spans="2:10" ht="12.75">
      <c r="B157" s="22"/>
      <c r="C157" s="23"/>
      <c r="D157" s="99"/>
      <c r="E157" s="59"/>
      <c r="F157" s="65"/>
      <c r="G157" s="62"/>
      <c r="H157" s="100"/>
      <c r="I157" s="40"/>
      <c r="J157" s="40"/>
    </row>
    <row r="158" spans="2:10" ht="12.75">
      <c r="B158" s="22"/>
      <c r="C158" s="23"/>
      <c r="D158" s="99"/>
      <c r="E158" s="59"/>
      <c r="F158" s="65"/>
      <c r="G158" s="58"/>
      <c r="H158" s="100"/>
      <c r="I158" s="26"/>
      <c r="J158" s="26"/>
    </row>
    <row r="159" spans="2:10" ht="12.75">
      <c r="B159" s="13"/>
      <c r="C159" s="18"/>
      <c r="D159" s="36"/>
      <c r="E159" s="36"/>
      <c r="F159" s="41"/>
      <c r="G159" s="37"/>
      <c r="H159" s="36"/>
      <c r="I159" s="21"/>
      <c r="J159" s="21"/>
    </row>
    <row r="160" spans="2:10" ht="12.75">
      <c r="B160" s="22"/>
      <c r="C160" s="23"/>
      <c r="D160" s="53"/>
      <c r="E160" s="53"/>
      <c r="F160" s="57"/>
      <c r="G160" s="54"/>
      <c r="H160" s="53"/>
      <c r="I160" s="58"/>
      <c r="J160" s="58"/>
    </row>
    <row r="161" spans="2:10" ht="12.75">
      <c r="B161" s="11"/>
      <c r="C161" s="30"/>
      <c r="D161" s="5"/>
      <c r="E161" s="79"/>
      <c r="F161" s="6"/>
      <c r="G161" s="6"/>
      <c r="H161" s="98"/>
      <c r="I161" s="58"/>
      <c r="J161" s="58"/>
    </row>
    <row r="162" spans="2:10" ht="12.75">
      <c r="B162" s="22"/>
      <c r="C162" s="22"/>
      <c r="D162" s="85"/>
      <c r="E162" s="85"/>
      <c r="F162" s="57"/>
      <c r="G162" s="57"/>
      <c r="H162" s="85"/>
      <c r="I162" s="58"/>
      <c r="J162" s="58"/>
    </row>
    <row r="163" spans="2:10" ht="12.75">
      <c r="B163" s="38"/>
      <c r="C163" s="28"/>
      <c r="D163" s="58"/>
      <c r="E163" s="58"/>
      <c r="F163" s="6"/>
      <c r="G163" s="6"/>
      <c r="H163" s="58"/>
      <c r="I163" s="58"/>
      <c r="J163" s="58"/>
    </row>
    <row r="164" spans="2:10" ht="12.75">
      <c r="B164" s="39"/>
      <c r="C164" s="28"/>
      <c r="D164" s="58"/>
      <c r="E164" s="58"/>
      <c r="F164" s="6"/>
      <c r="G164" s="6"/>
      <c r="H164" s="59"/>
      <c r="I164" s="58"/>
      <c r="J164" s="58"/>
    </row>
    <row r="165" spans="2:10" ht="12.75">
      <c r="B165" s="38"/>
      <c r="C165" s="28"/>
      <c r="D165" s="58"/>
      <c r="E165" s="58"/>
      <c r="F165" s="6"/>
      <c r="G165" s="6"/>
      <c r="H165" s="58"/>
      <c r="I165" s="58"/>
      <c r="J165" s="58"/>
    </row>
    <row r="166" spans="2:10" ht="12.75">
      <c r="B166" s="38"/>
      <c r="C166" s="28"/>
      <c r="D166" s="58"/>
      <c r="E166" s="58"/>
      <c r="F166" s="6"/>
      <c r="G166" s="6"/>
      <c r="H166" s="59"/>
      <c r="I166" s="58"/>
      <c r="J166" s="58"/>
    </row>
    <row r="167" spans="2:10" ht="12.75">
      <c r="B167" s="13"/>
      <c r="C167" s="34"/>
      <c r="D167" s="40"/>
      <c r="E167" s="40"/>
      <c r="F167" s="41"/>
      <c r="G167" s="40"/>
      <c r="H167" s="40"/>
      <c r="I167" s="40"/>
      <c r="J167" s="33"/>
    </row>
    <row r="168" spans="2:10" ht="12.75">
      <c r="B168" s="22"/>
      <c r="C168" s="42"/>
      <c r="D168" s="53"/>
      <c r="E168" s="53"/>
      <c r="F168" s="57"/>
      <c r="G168" s="57"/>
      <c r="H168" s="53"/>
      <c r="I168" s="85"/>
      <c r="J168" s="85"/>
    </row>
    <row r="169" spans="2:10" ht="12.75">
      <c r="B169" s="11"/>
      <c r="C169" s="43"/>
      <c r="D169" s="5"/>
      <c r="E169" s="58"/>
      <c r="F169" s="6"/>
      <c r="G169" s="6"/>
      <c r="H169" s="59"/>
      <c r="I169" s="58"/>
      <c r="J169" s="58"/>
    </row>
    <row r="170" spans="2:10" ht="12.75">
      <c r="B170" s="44"/>
      <c r="C170" s="45"/>
      <c r="D170" s="53"/>
      <c r="E170" s="85"/>
      <c r="F170" s="57"/>
      <c r="G170" s="57"/>
      <c r="H170" s="33"/>
      <c r="I170" s="85"/>
      <c r="J170" s="85"/>
    </row>
    <row r="171" spans="2:10" ht="12.75">
      <c r="B171" s="22"/>
      <c r="C171" s="46"/>
      <c r="D171" s="53"/>
      <c r="E171" s="53"/>
      <c r="F171" s="57"/>
      <c r="G171" s="57"/>
      <c r="H171" s="53"/>
      <c r="I171" s="85"/>
      <c r="J171" s="85"/>
    </row>
    <row r="172" spans="2:10" ht="12.75">
      <c r="B172" s="11"/>
      <c r="C172" s="30"/>
      <c r="D172" s="5"/>
      <c r="E172" s="85"/>
      <c r="F172" s="57"/>
      <c r="G172" s="57"/>
      <c r="H172" s="33"/>
      <c r="I172" s="85"/>
      <c r="J172" s="85"/>
    </row>
    <row r="173" spans="2:10" ht="12.75">
      <c r="B173" s="11"/>
      <c r="C173" s="47"/>
      <c r="D173" s="5"/>
      <c r="E173" s="85"/>
      <c r="F173" s="6"/>
      <c r="G173" s="6"/>
      <c r="H173" s="59"/>
      <c r="I173" s="58"/>
      <c r="J173" s="58"/>
    </row>
    <row r="174" spans="2:10" ht="12.75">
      <c r="B174" s="11"/>
      <c r="C174" s="47"/>
      <c r="D174" s="5"/>
      <c r="E174" s="85"/>
      <c r="F174" s="6"/>
      <c r="G174" s="6"/>
      <c r="H174" s="59"/>
      <c r="I174" s="58"/>
      <c r="J174" s="58"/>
    </row>
    <row r="175" spans="2:10" ht="12.75">
      <c r="B175" s="11"/>
      <c r="C175" s="47"/>
      <c r="D175" s="5"/>
      <c r="E175" s="85"/>
      <c r="F175" s="57"/>
      <c r="G175" s="57"/>
      <c r="H175" s="33"/>
      <c r="I175" s="85"/>
      <c r="J175" s="85"/>
    </row>
    <row r="176" spans="2:10" ht="12.75">
      <c r="B176" s="11"/>
      <c r="C176" s="11"/>
      <c r="D176" s="5"/>
      <c r="E176" s="85"/>
      <c r="F176" s="57"/>
      <c r="G176" s="57"/>
      <c r="H176" s="33"/>
      <c r="I176" s="85"/>
      <c r="J176" s="85"/>
    </row>
    <row r="177" spans="2:10" ht="12.75">
      <c r="B177" s="13"/>
      <c r="C177" s="48"/>
      <c r="D177" s="36"/>
      <c r="E177" s="36"/>
      <c r="F177" s="41"/>
      <c r="G177" s="41"/>
      <c r="H177" s="36"/>
      <c r="I177" s="33"/>
      <c r="J177" s="65"/>
    </row>
    <row r="178" spans="2:10" ht="12.75">
      <c r="B178" s="22"/>
      <c r="C178" s="46"/>
      <c r="D178" s="5"/>
      <c r="E178" s="5"/>
      <c r="F178" s="6"/>
      <c r="G178" s="6"/>
      <c r="H178" s="5"/>
      <c r="I178" s="33"/>
      <c r="J178" s="65"/>
    </row>
    <row r="179" spans="2:10" ht="12.75">
      <c r="B179" s="49"/>
      <c r="C179" s="28"/>
      <c r="D179" s="5"/>
      <c r="E179" s="5"/>
      <c r="F179" s="6"/>
      <c r="G179" s="6"/>
      <c r="H179" s="5"/>
      <c r="I179" s="85"/>
      <c r="J179" s="57"/>
    </row>
    <row r="180" spans="2:10" ht="12.75">
      <c r="B180" s="49"/>
      <c r="C180" s="35"/>
      <c r="D180" s="5"/>
      <c r="E180" s="5"/>
      <c r="F180" s="6"/>
      <c r="G180" s="6"/>
      <c r="H180" s="5"/>
      <c r="I180" s="85"/>
      <c r="J180" s="57"/>
    </row>
    <row r="181" spans="2:10" ht="12.75">
      <c r="B181" s="11"/>
      <c r="C181" s="47"/>
      <c r="D181" s="5"/>
      <c r="E181" s="5"/>
      <c r="F181" s="6"/>
      <c r="G181" s="6"/>
      <c r="H181" s="36"/>
      <c r="I181" s="33"/>
      <c r="J181" s="65"/>
    </row>
    <row r="182" spans="2:10" ht="12.75">
      <c r="B182" s="11"/>
      <c r="C182" s="47"/>
      <c r="D182" s="5"/>
      <c r="E182" s="5"/>
      <c r="F182" s="6"/>
      <c r="G182" s="6"/>
      <c r="H182" s="5"/>
      <c r="I182" s="85"/>
      <c r="J182" s="57"/>
    </row>
    <row r="183" spans="2:10" ht="12.75">
      <c r="B183" s="22"/>
      <c r="C183" s="22"/>
      <c r="D183" s="5"/>
      <c r="E183" s="5"/>
      <c r="F183" s="6"/>
      <c r="G183" s="6"/>
      <c r="H183" s="5"/>
      <c r="I183" s="58"/>
      <c r="J183" s="6"/>
    </row>
    <row r="184" spans="2:10" ht="12.75">
      <c r="B184" s="11"/>
      <c r="C184" s="50"/>
      <c r="D184" s="79"/>
      <c r="E184" s="79"/>
      <c r="F184" s="6"/>
      <c r="G184" s="56"/>
      <c r="H184" s="79"/>
      <c r="I184" s="79"/>
      <c r="J184" s="79"/>
    </row>
    <row r="185" spans="2:10" ht="12.75">
      <c r="B185" s="51"/>
      <c r="C185" s="51"/>
      <c r="D185" s="5"/>
      <c r="E185" s="58"/>
      <c r="F185" s="6"/>
      <c r="G185" s="6"/>
      <c r="H185" s="58"/>
      <c r="I185" s="58"/>
      <c r="J185" s="6"/>
    </row>
    <row r="186" spans="2:10" ht="12.75">
      <c r="B186" s="11"/>
      <c r="C186" s="52"/>
      <c r="D186" s="86"/>
      <c r="E186" s="86"/>
      <c r="F186" s="64"/>
      <c r="G186" s="64"/>
      <c r="H186" s="86"/>
      <c r="I186" s="86"/>
      <c r="J186" s="86"/>
    </row>
    <row r="187" spans="2:10" ht="12.75">
      <c r="B187" s="13"/>
      <c r="C187" s="52"/>
      <c r="D187" s="36"/>
      <c r="E187" s="36"/>
      <c r="F187" s="41"/>
      <c r="G187" s="36"/>
      <c r="H187" s="36"/>
      <c r="I187" s="21"/>
      <c r="J187" s="21"/>
    </row>
    <row r="188" spans="2:10" ht="12.75">
      <c r="B188" s="13"/>
      <c r="C188" s="48"/>
      <c r="D188" s="36"/>
      <c r="E188" s="36"/>
      <c r="F188" s="41"/>
      <c r="G188" s="37"/>
      <c r="H188" s="36"/>
      <c r="I188" s="21"/>
      <c r="J188" s="21"/>
    </row>
    <row r="189" spans="2:10" ht="12.75">
      <c r="B189" s="22"/>
      <c r="C189" s="44"/>
      <c r="D189" s="87"/>
      <c r="E189" s="87"/>
      <c r="F189" s="57"/>
      <c r="G189" s="54"/>
      <c r="H189" s="87"/>
      <c r="I189" s="87"/>
      <c r="J189" s="87"/>
    </row>
    <row r="190" spans="2:10" ht="12.75">
      <c r="B190" s="11"/>
      <c r="C190" s="50"/>
      <c r="D190" s="79"/>
      <c r="E190" s="79"/>
      <c r="F190" s="6"/>
      <c r="G190" s="56"/>
      <c r="H190" s="79"/>
      <c r="I190" s="79"/>
      <c r="J190" s="79"/>
    </row>
    <row r="191" spans="2:10" ht="12.75">
      <c r="B191" s="22"/>
      <c r="C191" s="22"/>
      <c r="D191" s="53"/>
      <c r="E191" s="53"/>
      <c r="F191" s="57"/>
      <c r="G191" s="54"/>
      <c r="H191" s="53"/>
      <c r="I191" s="40"/>
      <c r="J191" s="59"/>
    </row>
    <row r="192" spans="2:10" ht="12.75">
      <c r="B192" s="11"/>
      <c r="C192" s="47"/>
      <c r="D192" s="5"/>
      <c r="E192" s="58"/>
      <c r="F192" s="6"/>
      <c r="G192" s="56"/>
      <c r="H192" s="58"/>
      <c r="I192" s="58"/>
      <c r="J192" s="58"/>
    </row>
    <row r="193" spans="2:10" ht="12.75">
      <c r="B193" s="22"/>
      <c r="C193" s="46"/>
      <c r="D193" s="5"/>
      <c r="E193" s="5"/>
      <c r="F193" s="6"/>
      <c r="G193" s="56"/>
      <c r="H193" s="5"/>
      <c r="I193" s="58"/>
      <c r="J193" s="58"/>
    </row>
    <row r="194" spans="2:10" ht="12.75">
      <c r="B194" s="11"/>
      <c r="C194" s="47"/>
      <c r="D194" s="5"/>
      <c r="E194" s="58"/>
      <c r="F194" s="6"/>
      <c r="G194" s="56"/>
      <c r="H194" s="58"/>
      <c r="I194" s="58"/>
      <c r="J194" s="58"/>
    </row>
    <row r="195" spans="2:10" ht="12.75">
      <c r="B195" s="22"/>
      <c r="C195" s="46"/>
      <c r="D195" s="53"/>
      <c r="E195" s="53"/>
      <c r="F195" s="57"/>
      <c r="G195" s="54"/>
      <c r="H195" s="53"/>
      <c r="I195" s="58"/>
      <c r="J195" s="58"/>
    </row>
    <row r="196" spans="2:10" ht="12.75">
      <c r="B196" s="11"/>
      <c r="C196" s="55"/>
      <c r="D196" s="5"/>
      <c r="E196" s="5"/>
      <c r="F196" s="6"/>
      <c r="G196" s="56"/>
      <c r="H196" s="5"/>
      <c r="I196" s="58"/>
      <c r="J196" s="58"/>
    </row>
    <row r="197" spans="2:10" ht="12.75">
      <c r="B197" s="11"/>
      <c r="C197" s="47"/>
      <c r="D197" s="5"/>
      <c r="E197" s="79"/>
      <c r="F197" s="6"/>
      <c r="G197" s="6"/>
      <c r="H197" s="79"/>
      <c r="I197" s="58"/>
      <c r="J197" s="58"/>
    </row>
    <row r="198" spans="2:10" ht="12.75">
      <c r="B198" s="11"/>
      <c r="C198" s="47"/>
      <c r="D198" s="5"/>
      <c r="E198" s="79"/>
      <c r="F198" s="6"/>
      <c r="G198" s="6"/>
      <c r="H198" s="79"/>
      <c r="I198" s="58"/>
      <c r="J198" s="58"/>
    </row>
    <row r="199" spans="2:10" ht="12.75">
      <c r="B199" s="11"/>
      <c r="C199" s="47"/>
      <c r="D199" s="53"/>
      <c r="E199" s="53"/>
      <c r="F199" s="57"/>
      <c r="G199" s="54"/>
      <c r="H199" s="53"/>
      <c r="I199" s="58"/>
      <c r="J199" s="58"/>
    </row>
    <row r="200" spans="2:10" ht="12.75">
      <c r="B200" s="11"/>
      <c r="C200" s="47"/>
      <c r="D200" s="5"/>
      <c r="E200" s="79"/>
      <c r="F200" s="6"/>
      <c r="G200" s="56"/>
      <c r="H200" s="79"/>
      <c r="I200" s="58"/>
      <c r="J200" s="58"/>
    </row>
    <row r="201" spans="2:10" ht="12.75">
      <c r="B201" s="22"/>
      <c r="C201" s="46"/>
      <c r="D201" s="53"/>
      <c r="E201" s="53"/>
      <c r="F201" s="57"/>
      <c r="G201" s="57"/>
      <c r="H201" s="53"/>
      <c r="I201" s="40"/>
      <c r="J201" s="59"/>
    </row>
    <row r="202" spans="2:10" ht="12.75">
      <c r="B202" s="11"/>
      <c r="C202" s="47"/>
      <c r="D202" s="5"/>
      <c r="E202" s="79"/>
      <c r="F202" s="6"/>
      <c r="G202" s="6"/>
      <c r="H202" s="79"/>
      <c r="I202" s="58"/>
      <c r="J202" s="58"/>
    </row>
    <row r="203" spans="2:10" ht="12.75">
      <c r="B203" s="11"/>
      <c r="C203" s="47"/>
      <c r="D203" s="5"/>
      <c r="E203" s="79"/>
      <c r="F203" s="6"/>
      <c r="G203" s="6"/>
      <c r="H203" s="79"/>
      <c r="I203" s="58"/>
      <c r="J203" s="58"/>
    </row>
    <row r="204" spans="2:10" ht="12.75">
      <c r="B204" s="13"/>
      <c r="C204" s="48"/>
      <c r="D204" s="36"/>
      <c r="E204" s="36"/>
      <c r="F204" s="41"/>
      <c r="G204" s="41"/>
      <c r="H204" s="36"/>
      <c r="I204" s="40"/>
      <c r="J204" s="40"/>
    </row>
    <row r="205" spans="2:10" ht="12.75">
      <c r="B205" s="13"/>
      <c r="C205" s="47"/>
      <c r="D205" s="54"/>
      <c r="E205" s="53"/>
      <c r="F205" s="57"/>
      <c r="G205" s="53"/>
      <c r="H205" s="53"/>
      <c r="I205" s="21"/>
      <c r="J205" s="21"/>
    </row>
    <row r="206" spans="2:10" ht="12.75">
      <c r="B206" s="22"/>
      <c r="C206" s="46"/>
      <c r="D206" s="53"/>
      <c r="E206" s="53"/>
      <c r="F206" s="57"/>
      <c r="G206" s="53"/>
      <c r="H206" s="53"/>
      <c r="I206" s="58"/>
      <c r="J206" s="58"/>
    </row>
    <row r="207" spans="2:10" ht="12.75">
      <c r="B207" s="11"/>
      <c r="C207" s="47"/>
      <c r="D207" s="5"/>
      <c r="E207" s="58"/>
      <c r="F207" s="6"/>
      <c r="G207" s="58"/>
      <c r="H207" s="59"/>
      <c r="I207" s="58"/>
      <c r="J207" s="58"/>
    </row>
    <row r="208" spans="2:10" ht="12.75">
      <c r="B208" s="22"/>
      <c r="C208" s="47"/>
      <c r="D208" s="53"/>
      <c r="E208" s="53"/>
      <c r="F208" s="57"/>
      <c r="G208" s="53"/>
      <c r="H208" s="53"/>
      <c r="I208" s="58"/>
      <c r="J208" s="58"/>
    </row>
    <row r="209" spans="2:10" ht="12.75">
      <c r="B209" s="22"/>
      <c r="C209" s="46"/>
      <c r="D209" s="53"/>
      <c r="E209" s="53"/>
      <c r="F209" s="57"/>
      <c r="G209" s="53"/>
      <c r="H209" s="53"/>
      <c r="I209" s="58"/>
      <c r="J209" s="58"/>
    </row>
    <row r="210" spans="2:10" ht="12.75">
      <c r="B210" s="11"/>
      <c r="C210" s="47"/>
      <c r="D210" s="53"/>
      <c r="E210" s="53"/>
      <c r="F210" s="57"/>
      <c r="G210" s="53"/>
      <c r="H210" s="53"/>
      <c r="I210" s="58"/>
      <c r="J210" s="58"/>
    </row>
    <row r="211" spans="2:10" ht="12.75">
      <c r="B211" s="11"/>
      <c r="C211" s="47"/>
      <c r="D211" s="5"/>
      <c r="E211" s="85"/>
      <c r="F211" s="57"/>
      <c r="G211" s="58"/>
      <c r="H211" s="33"/>
      <c r="I211" s="58"/>
      <c r="J211" s="58"/>
    </row>
    <row r="212" spans="2:10" ht="12.75">
      <c r="B212" s="11"/>
      <c r="C212" s="47"/>
      <c r="D212" s="5"/>
      <c r="E212" s="85"/>
      <c r="F212" s="57"/>
      <c r="G212" s="58"/>
      <c r="H212" s="33"/>
      <c r="I212" s="58"/>
      <c r="J212" s="58"/>
    </row>
    <row r="213" spans="2:10" ht="12.75">
      <c r="B213" s="11"/>
      <c r="C213" s="47"/>
      <c r="D213" s="56"/>
      <c r="E213" s="57"/>
      <c r="F213" s="57"/>
      <c r="G213" s="58"/>
      <c r="H213" s="33"/>
      <c r="I213" s="58"/>
      <c r="J213" s="58"/>
    </row>
    <row r="214" spans="2:10" ht="12.75">
      <c r="B214" s="13"/>
      <c r="C214" s="48"/>
      <c r="D214" s="2"/>
      <c r="E214" s="2"/>
      <c r="F214" s="62"/>
      <c r="G214" s="2"/>
      <c r="H214" s="2"/>
      <c r="I214" s="21"/>
      <c r="J214" s="21"/>
    </row>
    <row r="215" spans="2:10" ht="12.75">
      <c r="B215" s="22"/>
      <c r="C215" s="46"/>
      <c r="D215" s="53"/>
      <c r="E215" s="53"/>
      <c r="F215" s="57"/>
      <c r="G215" s="53"/>
      <c r="H215" s="53"/>
      <c r="I215" s="58"/>
      <c r="J215" s="58"/>
    </row>
    <row r="216" spans="2:10" ht="12.75">
      <c r="B216" s="11"/>
      <c r="C216" s="47"/>
      <c r="D216" s="5"/>
      <c r="E216" s="85"/>
      <c r="F216" s="57"/>
      <c r="G216" s="58"/>
      <c r="H216" s="33"/>
      <c r="I216" s="58"/>
      <c r="J216" s="58"/>
    </row>
    <row r="217" spans="2:10" ht="12.75">
      <c r="B217" s="13"/>
      <c r="C217" s="48"/>
      <c r="D217" s="2"/>
      <c r="E217" s="2"/>
      <c r="F217" s="62"/>
      <c r="G217" s="4"/>
      <c r="H217" s="2"/>
      <c r="I217" s="21"/>
      <c r="J217" s="21"/>
    </row>
    <row r="218" spans="2:10" ht="12.75">
      <c r="B218" s="60"/>
      <c r="C218" s="28"/>
      <c r="D218" s="5"/>
      <c r="E218" s="5"/>
      <c r="F218" s="6"/>
      <c r="G218" s="58"/>
      <c r="H218" s="5"/>
      <c r="I218" s="58"/>
      <c r="J218" s="58"/>
    </row>
    <row r="219" spans="2:10" ht="12.75">
      <c r="B219" s="11"/>
      <c r="C219" s="47"/>
      <c r="D219" s="5"/>
      <c r="E219" s="5"/>
      <c r="F219" s="6"/>
      <c r="G219" s="58"/>
      <c r="H219" s="5"/>
      <c r="I219" s="58"/>
      <c r="J219" s="58"/>
    </row>
    <row r="220" spans="2:10" ht="12.75">
      <c r="B220" s="13"/>
      <c r="C220" s="13"/>
      <c r="D220" s="2"/>
      <c r="E220" s="2"/>
      <c r="F220" s="62"/>
      <c r="G220" s="2"/>
      <c r="H220" s="2"/>
      <c r="I220" s="21"/>
      <c r="J220" s="21"/>
    </row>
    <row r="221" spans="2:10" ht="12.75">
      <c r="B221" s="22"/>
      <c r="C221" s="22"/>
      <c r="D221" s="53"/>
      <c r="E221" s="53"/>
      <c r="F221" s="57"/>
      <c r="G221" s="53"/>
      <c r="H221" s="53"/>
      <c r="I221" s="58"/>
      <c r="J221" s="58"/>
    </row>
    <row r="222" spans="2:10" ht="12.75">
      <c r="B222" s="11"/>
      <c r="C222" s="47"/>
      <c r="D222" s="5"/>
      <c r="E222" s="79"/>
      <c r="F222" s="6"/>
      <c r="G222" s="58"/>
      <c r="H222" s="5"/>
      <c r="I222" s="58"/>
      <c r="J222" s="58"/>
    </row>
    <row r="223" spans="2:10" ht="12.75">
      <c r="B223" s="22"/>
      <c r="C223" s="11"/>
      <c r="D223" s="5"/>
      <c r="E223" s="5"/>
      <c r="F223" s="6"/>
      <c r="G223" s="5"/>
      <c r="H223" s="5"/>
      <c r="I223" s="58"/>
      <c r="J223" s="58"/>
    </row>
    <row r="224" spans="2:10" ht="12.75">
      <c r="B224" s="11"/>
      <c r="C224" s="22"/>
      <c r="D224" s="5"/>
      <c r="E224" s="79"/>
      <c r="F224" s="6"/>
      <c r="G224" s="58"/>
      <c r="H224" s="79"/>
      <c r="I224" s="58"/>
      <c r="J224" s="58"/>
    </row>
    <row r="225" spans="2:10" ht="12.75">
      <c r="B225" s="13"/>
      <c r="C225" s="61"/>
      <c r="D225" s="62"/>
      <c r="E225" s="62"/>
      <c r="F225" s="62"/>
      <c r="G225" s="62"/>
      <c r="H225" s="59"/>
      <c r="I225" s="58"/>
      <c r="J225" s="58"/>
    </row>
    <row r="226" spans="2:10" ht="12.75">
      <c r="B226" s="13"/>
      <c r="C226" s="61"/>
      <c r="D226" s="62"/>
      <c r="E226" s="62"/>
      <c r="F226" s="62"/>
      <c r="G226" s="62"/>
      <c r="H226" s="62"/>
      <c r="I226" s="58"/>
      <c r="J226" s="58"/>
    </row>
    <row r="227" spans="2:10" ht="12.75">
      <c r="B227" s="63"/>
      <c r="C227" s="13"/>
      <c r="D227" s="37"/>
      <c r="E227" s="36"/>
      <c r="F227" s="41"/>
      <c r="G227" s="37"/>
      <c r="H227" s="36"/>
      <c r="I227" s="58"/>
      <c r="J227" s="58"/>
    </row>
    <row r="228" spans="2:10" ht="12.75">
      <c r="B228" s="11"/>
      <c r="C228" s="47"/>
      <c r="D228" s="37"/>
      <c r="E228" s="88"/>
      <c r="F228" s="64"/>
      <c r="G228" s="6"/>
      <c r="H228" s="65"/>
      <c r="I228" s="58"/>
      <c r="J228" s="58"/>
    </row>
    <row r="229" spans="2:10" ht="12.75">
      <c r="B229" s="13"/>
      <c r="C229" s="66"/>
      <c r="D229" s="20"/>
      <c r="E229" s="20"/>
      <c r="F229" s="92"/>
      <c r="G229" s="19"/>
      <c r="H229" s="19"/>
      <c r="I229" s="81"/>
      <c r="J229" s="81"/>
    </row>
    <row r="230" spans="2:10" ht="12.75">
      <c r="B230" s="11"/>
      <c r="C230" s="47"/>
      <c r="D230" s="20"/>
      <c r="E230" s="67"/>
      <c r="F230" s="67"/>
      <c r="G230" s="81"/>
      <c r="H230" s="68"/>
      <c r="I230" s="81"/>
      <c r="J230" s="81"/>
    </row>
    <row r="231" spans="2:10" ht="12.75">
      <c r="B231" s="22"/>
      <c r="C231" s="69"/>
      <c r="D231" s="19"/>
      <c r="E231" s="89"/>
      <c r="F231" s="67"/>
      <c r="G231" s="81"/>
      <c r="H231" s="68"/>
      <c r="I231" s="81"/>
      <c r="J231" s="81"/>
    </row>
    <row r="232" spans="2:10" ht="12.75">
      <c r="B232" s="70"/>
      <c r="C232" s="69"/>
      <c r="D232" s="19"/>
      <c r="E232" s="67"/>
      <c r="F232" s="67"/>
      <c r="G232" s="81"/>
      <c r="H232" s="68"/>
      <c r="I232" s="81"/>
      <c r="J232" s="81"/>
    </row>
    <row r="233" spans="2:10" ht="15.75">
      <c r="B233" s="71"/>
      <c r="C233" s="72"/>
      <c r="D233" s="19"/>
      <c r="E233" s="19"/>
      <c r="F233" s="67"/>
      <c r="G233" s="81"/>
      <c r="H233" s="68"/>
      <c r="I233" s="81"/>
      <c r="J233" s="81"/>
    </row>
    <row r="234" spans="2:10" ht="12.75">
      <c r="B234" s="71"/>
      <c r="C234" s="73"/>
      <c r="D234" s="19"/>
      <c r="E234" s="67"/>
      <c r="F234" s="67"/>
      <c r="G234" s="81"/>
      <c r="H234" s="68"/>
      <c r="I234" s="81"/>
      <c r="J234" s="81"/>
    </row>
    <row r="235" spans="2:10" ht="12.75">
      <c r="B235" s="13"/>
      <c r="C235" s="48"/>
      <c r="D235" s="2"/>
      <c r="E235" s="2"/>
      <c r="F235" s="62"/>
      <c r="G235" s="2"/>
      <c r="H235" s="2"/>
      <c r="I235" s="58"/>
      <c r="J235" s="58"/>
    </row>
    <row r="236" spans="2:10" ht="12.75">
      <c r="B236" s="13"/>
      <c r="C236" s="48"/>
      <c r="D236" s="2"/>
      <c r="E236" s="2"/>
      <c r="F236" s="62"/>
      <c r="G236" s="58"/>
      <c r="H236" s="2"/>
      <c r="I236" s="58"/>
      <c r="J236" s="58"/>
    </row>
    <row r="237" spans="2:10" ht="15">
      <c r="B237" s="13"/>
      <c r="C237" s="74"/>
      <c r="D237" s="2"/>
      <c r="E237" s="2"/>
      <c r="F237" s="62"/>
      <c r="G237" s="4"/>
      <c r="H237" s="2"/>
      <c r="I237" s="58"/>
      <c r="J237" s="58"/>
    </row>
    <row r="238" spans="2:10" ht="12.75">
      <c r="B238" s="11"/>
      <c r="C238" s="47"/>
      <c r="D238" s="2"/>
      <c r="E238" s="2"/>
      <c r="F238" s="62"/>
      <c r="G238" s="4"/>
      <c r="H238" s="2"/>
      <c r="I238" s="58"/>
      <c r="J238" s="58"/>
    </row>
    <row r="239" spans="2:10" ht="12.75">
      <c r="B239" s="11"/>
      <c r="C239" s="47"/>
      <c r="D239" s="2"/>
      <c r="E239" s="2"/>
      <c r="F239" s="62"/>
      <c r="G239" s="56"/>
      <c r="H239" s="2"/>
      <c r="I239" s="58"/>
      <c r="J239" s="58"/>
    </row>
    <row r="240" spans="2:10" ht="12.75">
      <c r="B240" s="11"/>
      <c r="C240" s="47"/>
      <c r="D240" s="2"/>
      <c r="E240" s="2"/>
      <c r="F240" s="62"/>
      <c r="G240" s="2"/>
      <c r="H240" s="2"/>
      <c r="I240" s="58"/>
      <c r="J240" s="58"/>
    </row>
    <row r="241" spans="2:10" ht="12.75">
      <c r="B241" s="11"/>
      <c r="C241" s="47"/>
      <c r="D241" s="5"/>
      <c r="E241" s="58"/>
      <c r="F241" s="6"/>
      <c r="G241" s="58"/>
      <c r="H241" s="100"/>
      <c r="I241" s="58"/>
      <c r="J241" s="58"/>
    </row>
    <row r="242" spans="2:10" ht="15">
      <c r="B242" s="11"/>
      <c r="C242" s="52"/>
      <c r="D242" s="15"/>
      <c r="E242" s="15"/>
      <c r="F242" s="15"/>
      <c r="G242" s="15"/>
      <c r="H242" s="16"/>
      <c r="I242" s="16"/>
      <c r="J242" s="16"/>
    </row>
    <row r="243" spans="2:10" ht="15">
      <c r="B243" s="11"/>
      <c r="C243" s="75"/>
      <c r="D243" s="16"/>
      <c r="E243" s="16"/>
      <c r="F243" s="15"/>
      <c r="G243" s="15"/>
      <c r="H243" s="16"/>
      <c r="I243" s="16"/>
      <c r="J243" s="16"/>
    </row>
    <row r="244" spans="2:10" ht="12.75">
      <c r="B244" s="1"/>
      <c r="C244" s="1"/>
      <c r="D244" s="77"/>
      <c r="E244" s="77"/>
      <c r="F244" s="95"/>
      <c r="G244" s="77"/>
      <c r="H244" s="77"/>
      <c r="I244" s="77"/>
      <c r="J244" s="77"/>
    </row>
    <row r="245" spans="2:10" ht="12.75">
      <c r="B245" s="1"/>
      <c r="C245" s="1"/>
      <c r="D245" s="77"/>
      <c r="E245" s="77"/>
      <c r="F245" s="95"/>
      <c r="G245" s="77"/>
      <c r="H245" s="77"/>
      <c r="I245" s="77"/>
      <c r="J245" s="77"/>
    </row>
  </sheetData>
  <sheetProtection/>
  <mergeCells count="10">
    <mergeCell ref="B133:J133"/>
    <mergeCell ref="B134:J134"/>
    <mergeCell ref="B4:J4"/>
    <mergeCell ref="B5:J5"/>
    <mergeCell ref="B6:J6"/>
    <mergeCell ref="B132:J132"/>
    <mergeCell ref="E9:E11"/>
    <mergeCell ref="F9:F11"/>
    <mergeCell ref="I9:J9"/>
    <mergeCell ref="D9:D11"/>
  </mergeCells>
  <printOptions/>
  <pageMargins left="0.49" right="0.43" top="0.24" bottom="0.46" header="0.23" footer="0.5"/>
  <pageSetup fitToHeight="4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Zmanovskiy</cp:lastModifiedBy>
  <cp:lastPrinted>2010-11-03T09:35:29Z</cp:lastPrinted>
  <dcterms:created xsi:type="dcterms:W3CDTF">2005-02-14T04:01:58Z</dcterms:created>
  <dcterms:modified xsi:type="dcterms:W3CDTF">2010-11-11T12:03:36Z</dcterms:modified>
  <cp:category/>
  <cp:version/>
  <cp:contentType/>
  <cp:contentStatus/>
</cp:coreProperties>
</file>